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11016"/>
  </bookViews>
  <sheets>
    <sheet name="Jan 17" sheetId="1" r:id="rId1"/>
  </sheets>
  <definedNames>
    <definedName name="_xlnm.Print_Area" localSheetId="0">'Jan 17'!$B$1:$AC$50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AB32" i="1" l="1"/>
  <c r="AA32" i="1"/>
  <c r="Y32" i="1"/>
  <c r="X32" i="1"/>
  <c r="V32" i="1"/>
  <c r="U32" i="1"/>
  <c r="S32" i="1"/>
  <c r="R32" i="1"/>
  <c r="P32" i="1"/>
  <c r="O32" i="1"/>
  <c r="M32" i="1"/>
  <c r="L32" i="1"/>
  <c r="J32" i="1"/>
  <c r="I32" i="1"/>
  <c r="G32" i="1"/>
  <c r="F32" i="1"/>
  <c r="D32" i="1"/>
  <c r="C32" i="1"/>
  <c r="AC31" i="1"/>
  <c r="Z31" i="1"/>
  <c r="N31" i="1"/>
  <c r="Q31" i="1" s="1"/>
  <c r="T31" i="1" s="1"/>
  <c r="W31" i="1" s="1"/>
  <c r="E31" i="1"/>
  <c r="H31" i="1" s="1"/>
  <c r="AC30" i="1"/>
  <c r="Z30" i="1"/>
  <c r="E30" i="1"/>
  <c r="H30" i="1" s="1"/>
  <c r="K30" i="1" s="1"/>
  <c r="N30" i="1" s="1"/>
  <c r="Q30" i="1" s="1"/>
  <c r="T30" i="1" s="1"/>
  <c r="W30" i="1" s="1"/>
  <c r="AC29" i="1"/>
  <c r="Z29" i="1"/>
  <c r="E29" i="1"/>
  <c r="H29" i="1" s="1"/>
  <c r="K29" i="1" s="1"/>
  <c r="AB25" i="1"/>
  <c r="AB26" i="1" s="1"/>
  <c r="AA25" i="1"/>
  <c r="AA26" i="1" s="1"/>
  <c r="Y25" i="1"/>
  <c r="Y26" i="1" s="1"/>
  <c r="X25" i="1"/>
  <c r="X26" i="1" s="1"/>
  <c r="V25" i="1"/>
  <c r="V26" i="1" s="1"/>
  <c r="U25" i="1"/>
  <c r="U26" i="1" s="1"/>
  <c r="S25" i="1"/>
  <c r="S26" i="1" s="1"/>
  <c r="R25" i="1"/>
  <c r="R26" i="1" s="1"/>
  <c r="P25" i="1"/>
  <c r="P26" i="1" s="1"/>
  <c r="O25" i="1"/>
  <c r="O26" i="1" s="1"/>
  <c r="M25" i="1"/>
  <c r="M26" i="1" s="1"/>
  <c r="L25" i="1"/>
  <c r="L26" i="1" s="1"/>
  <c r="J25" i="1"/>
  <c r="J26" i="1" s="1"/>
  <c r="G25" i="1"/>
  <c r="F25" i="1"/>
  <c r="D25" i="1"/>
  <c r="C25" i="1"/>
  <c r="E24" i="1"/>
  <c r="H24" i="1" s="1"/>
  <c r="K24" i="1" s="1"/>
  <c r="N24" i="1" s="1"/>
  <c r="Q24" i="1" s="1"/>
  <c r="T24" i="1" s="1"/>
  <c r="W24" i="1" s="1"/>
  <c r="Z24" i="1" s="1"/>
  <c r="AC24" i="1" s="1"/>
  <c r="N23" i="1"/>
  <c r="Q23" i="1" s="1"/>
  <c r="T23" i="1" s="1"/>
  <c r="W23" i="1" s="1"/>
  <c r="Z23" i="1" s="1"/>
  <c r="AC23" i="1" s="1"/>
  <c r="E23" i="1"/>
  <c r="H23" i="1" s="1"/>
  <c r="N22" i="1"/>
  <c r="Q22" i="1" s="1"/>
  <c r="T22" i="1" s="1"/>
  <c r="W22" i="1" s="1"/>
  <c r="Z22" i="1" s="1"/>
  <c r="AC22" i="1" s="1"/>
  <c r="E22" i="1"/>
  <c r="H22" i="1" s="1"/>
  <c r="T21" i="1"/>
  <c r="W21" i="1" s="1"/>
  <c r="Z21" i="1" s="1"/>
  <c r="AC21" i="1" s="1"/>
  <c r="N21" i="1"/>
  <c r="Q21" i="1" s="1"/>
  <c r="E21" i="1"/>
  <c r="H21" i="1" s="1"/>
  <c r="N20" i="1"/>
  <c r="Q20" i="1" s="1"/>
  <c r="T20" i="1" s="1"/>
  <c r="W20" i="1" s="1"/>
  <c r="Z20" i="1" s="1"/>
  <c r="AC20" i="1" s="1"/>
  <c r="E20" i="1"/>
  <c r="H20" i="1" s="1"/>
  <c r="E19" i="1"/>
  <c r="H19" i="1" s="1"/>
  <c r="K19" i="1" s="1"/>
  <c r="Q18" i="1"/>
  <c r="T18" i="1" s="1"/>
  <c r="W18" i="1" s="1"/>
  <c r="Z18" i="1" s="1"/>
  <c r="N17" i="1"/>
  <c r="Q17" i="1" s="1"/>
  <c r="T17" i="1" s="1"/>
  <c r="W17" i="1" s="1"/>
  <c r="Z17" i="1" s="1"/>
  <c r="AC17" i="1" s="1"/>
  <c r="E17" i="1"/>
  <c r="H17" i="1" s="1"/>
  <c r="N13" i="1"/>
  <c r="Q13" i="1" s="1"/>
  <c r="T13" i="1" s="1"/>
  <c r="W13" i="1" s="1"/>
  <c r="Z13" i="1" s="1"/>
  <c r="AC13" i="1" s="1"/>
  <c r="H13" i="1"/>
  <c r="Q12" i="1"/>
  <c r="T12" i="1" s="1"/>
  <c r="W12" i="1" s="1"/>
  <c r="Z12" i="1" s="1"/>
  <c r="AC12" i="1" s="1"/>
  <c r="E12" i="1"/>
  <c r="H12" i="1" s="1"/>
  <c r="N11" i="1"/>
  <c r="Q11" i="1" s="1"/>
  <c r="T11" i="1" s="1"/>
  <c r="W11" i="1" s="1"/>
  <c r="Z11" i="1" s="1"/>
  <c r="AC11" i="1" s="1"/>
  <c r="E11" i="1"/>
  <c r="H11" i="1" s="1"/>
  <c r="N10" i="1"/>
  <c r="Q10" i="1" s="1"/>
  <c r="T10" i="1" s="1"/>
  <c r="W10" i="1" s="1"/>
  <c r="Z10" i="1" s="1"/>
  <c r="AC10" i="1" s="1"/>
  <c r="I10" i="1"/>
  <c r="I25" i="1" s="1"/>
  <c r="E10" i="1"/>
  <c r="H10" i="1" s="1"/>
  <c r="N9" i="1"/>
  <c r="Q9" i="1" s="1"/>
  <c r="T9" i="1" s="1"/>
  <c r="W9" i="1" s="1"/>
  <c r="E9" i="1"/>
  <c r="Z8" i="1"/>
  <c r="AC8" i="1" s="1"/>
  <c r="N8" i="1"/>
  <c r="E8" i="1"/>
  <c r="E7" i="1"/>
  <c r="H7" i="1" s="1"/>
  <c r="K7" i="1" s="1"/>
  <c r="N7" i="1" s="1"/>
  <c r="Q7" i="1" s="1"/>
  <c r="T7" i="1" s="1"/>
  <c r="W7" i="1" s="1"/>
  <c r="Z7" i="1" s="1"/>
  <c r="AC7" i="1" s="1"/>
  <c r="E6" i="1"/>
  <c r="H6" i="1" s="1"/>
  <c r="N5" i="1"/>
  <c r="Q5" i="1" s="1"/>
  <c r="F5" i="1"/>
  <c r="E5" i="1"/>
  <c r="AC32" i="1" l="1"/>
  <c r="H5" i="1"/>
  <c r="I6" i="1"/>
  <c r="I26" i="1" s="1"/>
  <c r="E32" i="1"/>
  <c r="E25" i="1"/>
  <c r="H9" i="1"/>
  <c r="H25" i="1" s="1"/>
  <c r="H26" i="1" s="1"/>
  <c r="K25" i="1"/>
  <c r="N29" i="1"/>
  <c r="K32" i="1"/>
  <c r="T5" i="1"/>
  <c r="Z9" i="1"/>
  <c r="N19" i="1"/>
  <c r="Q19" i="1" s="1"/>
  <c r="T19" i="1" s="1"/>
  <c r="W19" i="1" s="1"/>
  <c r="Z19" i="1" s="1"/>
  <c r="AC19" i="1" s="1"/>
  <c r="H32" i="1"/>
  <c r="Z32" i="1"/>
  <c r="K6" i="1" l="1"/>
  <c r="N6" i="1" s="1"/>
  <c r="K26" i="1"/>
  <c r="Q25" i="1"/>
  <c r="N32" i="1"/>
  <c r="Q29" i="1"/>
  <c r="Q6" i="1"/>
  <c r="N25" i="1"/>
  <c r="AC9" i="1"/>
  <c r="AC25" i="1" s="1"/>
  <c r="Z25" i="1"/>
  <c r="W5" i="1"/>
  <c r="T25" i="1"/>
  <c r="W25" i="1"/>
  <c r="N26" i="1" l="1"/>
  <c r="T6" i="1"/>
  <c r="Q26" i="1"/>
  <c r="T29" i="1"/>
  <c r="Q32" i="1"/>
  <c r="Z5" i="1"/>
  <c r="T32" i="1" l="1"/>
  <c r="W29" i="1"/>
  <c r="W32" i="1" s="1"/>
  <c r="W6" i="1"/>
  <c r="T26" i="1"/>
  <c r="AC5" i="1"/>
  <c r="Z6" i="1" l="1"/>
  <c r="W26" i="1"/>
  <c r="AC6" i="1" l="1"/>
  <c r="AC26" i="1" s="1"/>
  <c r="Z26" i="1"/>
</calcChain>
</file>

<file path=xl/sharedStrings.xml><?xml version="1.0" encoding="utf-8"?>
<sst xmlns="http://schemas.openxmlformats.org/spreadsheetml/2006/main" count="95" uniqueCount="55">
  <si>
    <t>RESERVES POSITION - January 2017</t>
  </si>
  <si>
    <t>31 March 2014</t>
  </si>
  <si>
    <t xml:space="preserve"> Agreed Transfers</t>
  </si>
  <si>
    <t>1 April 2014</t>
  </si>
  <si>
    <t>Transfer In</t>
  </si>
  <si>
    <t>Transfers Out</t>
  </si>
  <si>
    <t>31 March 2015</t>
  </si>
  <si>
    <t>31 March 2016</t>
  </si>
  <si>
    <t>31 March 2017</t>
  </si>
  <si>
    <t>31 March 2018</t>
  </si>
  <si>
    <t>31 March 2019</t>
  </si>
  <si>
    <t>31 March 2020</t>
  </si>
  <si>
    <t>31 March 2021</t>
  </si>
  <si>
    <t>31 March 2022</t>
  </si>
  <si>
    <t>£000</t>
  </si>
  <si>
    <t>General Fund Balance</t>
  </si>
  <si>
    <t>General Fund Balance Balance Risk Matrix</t>
  </si>
  <si>
    <t>Capital Grants Unapplied Account</t>
  </si>
  <si>
    <t>Earmarked Reserves:</t>
  </si>
  <si>
    <t>Devolvement Reserve</t>
  </si>
  <si>
    <t>PFI Reserve</t>
  </si>
  <si>
    <t>Dilapidations Reserve</t>
  </si>
  <si>
    <t>Capital Financing Reserve</t>
  </si>
  <si>
    <t>Capital Receipts Reserve</t>
  </si>
  <si>
    <t>New Kirklees DHQ</t>
  </si>
  <si>
    <t>Calderdale Refurbishment</t>
  </si>
  <si>
    <t>Vehicle Recovery Compound</t>
  </si>
  <si>
    <t>Organisational Change Fund</t>
  </si>
  <si>
    <t>Wellbeing Reserve</t>
  </si>
  <si>
    <t>Insurance Reserve</t>
  </si>
  <si>
    <t xml:space="preserve">Community Safety </t>
  </si>
  <si>
    <t>Partnership Executive Group</t>
  </si>
  <si>
    <t>Innovation, Income Generation and Investment</t>
  </si>
  <si>
    <t>Force Transformation</t>
  </si>
  <si>
    <t>Operational Reserve</t>
  </si>
  <si>
    <t>Sub Total EarMarked</t>
  </si>
  <si>
    <t>Total Usable Reserves</t>
  </si>
  <si>
    <t>Regional/National Reserves</t>
  </si>
  <si>
    <t>Viper Reserve</t>
  </si>
  <si>
    <t>Regional Working Reserve</t>
  </si>
  <si>
    <t>PNLD Reserve</t>
  </si>
  <si>
    <t>Total Regional/National Reserves</t>
  </si>
  <si>
    <t>Appendix B</t>
  </si>
  <si>
    <t>Budget Shortfall</t>
  </si>
  <si>
    <t>In year budget pressures</t>
  </si>
  <si>
    <t>Partnership Fund (Joint working initiatives</t>
  </si>
  <si>
    <t>Community Safety (Joint working initiatives)</t>
  </si>
  <si>
    <t>To Fund:</t>
  </si>
  <si>
    <t>Organisational Change Fund (contributing to the cost of back office transformation)</t>
  </si>
  <si>
    <t>Capital Receipts Reserve (to part fund the capital programme)</t>
  </si>
  <si>
    <t>This includes the £4,000 toward Kirklees DHQ</t>
  </si>
  <si>
    <t>Operational Reserve (To maintain PCSO numbers and frontline resilience)</t>
  </si>
  <si>
    <t>Transformation Reserve (To part fund the digital policing transformation)</t>
  </si>
  <si>
    <t>Key Reserve Movements During 2017/18 shown in the table above (All figures in £000)</t>
  </si>
  <si>
    <t>General Fund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</si>
</sst>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#,##0;[Red]\(#,##0\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70C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1" fillId="0" borderId="0" xfId="2" applyFill="1" applyBorder="1"/>
    <xf numFmtId="0" fontId="3" fillId="0" borderId="0" xfId="2" applyFont="1" applyFill="1"/>
    <xf numFmtId="0" fontId="4" fillId="0" borderId="0" xfId="2" applyFont="1" applyBorder="1"/>
    <xf numFmtId="0" fontId="1" fillId="0" borderId="0" xfId="2"/>
    <xf numFmtId="0" fontId="4" fillId="0" borderId="0" xfId="2" applyFont="1"/>
    <xf numFmtId="0" fontId="6" fillId="3" borderId="1" xfId="2" quotePrefix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49" fontId="6" fillId="3" borderId="2" xfId="2" applyNumberFormat="1" applyFont="1" applyFill="1" applyBorder="1" applyAlignment="1">
      <alignment horizontal="center"/>
    </xf>
    <xf numFmtId="49" fontId="6" fillId="0" borderId="2" xfId="2" applyNumberFormat="1" applyFont="1" applyFill="1" applyBorder="1" applyAlignment="1">
      <alignment horizontal="center"/>
    </xf>
    <xf numFmtId="49" fontId="6" fillId="0" borderId="3" xfId="2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1" xfId="2" applyFont="1" applyFill="1" applyBorder="1" applyAlignment="1">
      <alignment wrapText="1"/>
    </xf>
    <xf numFmtId="164" fontId="4" fillId="0" borderId="3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164" fontId="4" fillId="0" borderId="4" xfId="2" applyNumberFormat="1" applyFont="1" applyFill="1" applyBorder="1"/>
    <xf numFmtId="164" fontId="4" fillId="0" borderId="1" xfId="2" applyNumberFormat="1" applyFont="1" applyFill="1" applyBorder="1"/>
    <xf numFmtId="0" fontId="4" fillId="0" borderId="3" xfId="2" applyFont="1" applyFill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164" fontId="4" fillId="0" borderId="0" xfId="2" applyNumberFormat="1" applyFont="1" applyFill="1" applyBorder="1"/>
    <xf numFmtId="164" fontId="4" fillId="0" borderId="3" xfId="2" applyNumberFormat="1" applyFont="1" applyFill="1" applyBorder="1"/>
    <xf numFmtId="0" fontId="7" fillId="0" borderId="3" xfId="2" applyFont="1" applyFill="1" applyBorder="1" applyAlignment="1">
      <alignment wrapText="1"/>
    </xf>
    <xf numFmtId="0" fontId="4" fillId="0" borderId="0" xfId="2" applyFont="1" applyFill="1" applyBorder="1"/>
    <xf numFmtId="0" fontId="6" fillId="0" borderId="3" xfId="2" applyFont="1" applyFill="1" applyBorder="1" applyAlignment="1">
      <alignment wrapText="1"/>
    </xf>
    <xf numFmtId="164" fontId="6" fillId="0" borderId="5" xfId="1" applyNumberFormat="1" applyFont="1" applyFill="1" applyBorder="1"/>
    <xf numFmtId="164" fontId="6" fillId="0" borderId="3" xfId="1" applyNumberFormat="1" applyFont="1" applyFill="1" applyBorder="1"/>
    <xf numFmtId="164" fontId="6" fillId="0" borderId="0" xfId="1" applyNumberFormat="1" applyFont="1" applyFill="1" applyBorder="1"/>
    <xf numFmtId="164" fontId="8" fillId="0" borderId="3" xfId="2" applyNumberFormat="1" applyFont="1" applyFill="1" applyBorder="1"/>
    <xf numFmtId="0" fontId="6" fillId="0" borderId="2" xfId="2" applyFont="1" applyFill="1" applyBorder="1" applyAlignment="1">
      <alignment wrapText="1"/>
    </xf>
    <xf numFmtId="164" fontId="6" fillId="0" borderId="2" xfId="1" applyNumberFormat="1" applyFont="1" applyFill="1" applyBorder="1"/>
    <xf numFmtId="0" fontId="6" fillId="0" borderId="0" xfId="2" applyFont="1" applyAlignment="1">
      <alignment wrapText="1"/>
    </xf>
    <xf numFmtId="165" fontId="6" fillId="0" borderId="0" xfId="1" applyNumberFormat="1" applyFont="1" applyFill="1" applyAlignment="1">
      <alignment horizontal="center" wrapText="1"/>
    </xf>
    <xf numFmtId="6" fontId="1" fillId="0" borderId="0" xfId="2" applyNumberFormat="1"/>
    <xf numFmtId="0" fontId="2" fillId="0" borderId="0" xfId="2" applyFont="1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5" fillId="2" borderId="0" xfId="2" applyFont="1" applyFill="1" applyAlignment="1">
      <alignment wrapText="1"/>
    </xf>
    <xf numFmtId="0" fontId="4" fillId="0" borderId="0" xfId="2" applyFont="1" applyAlignment="1">
      <alignment wrapText="1"/>
    </xf>
    <xf numFmtId="0" fontId="1" fillId="0" borderId="0" xfId="2" applyAlignment="1">
      <alignment wrapText="1"/>
    </xf>
    <xf numFmtId="43" fontId="1" fillId="0" borderId="0" xfId="1" applyFont="1" applyAlignment="1">
      <alignment wrapText="1"/>
    </xf>
    <xf numFmtId="0" fontId="9" fillId="0" borderId="0" xfId="2" applyFont="1" applyAlignment="1">
      <alignment wrapText="1"/>
    </xf>
    <xf numFmtId="6" fontId="9" fillId="0" borderId="0" xfId="2" applyNumberFormat="1" applyFont="1"/>
  </cellXfs>
  <cellStyles count="3">
    <cellStyle name="Comma" xfId="1" builtinId="3"/>
    <cellStyle name="Normal" xfId="0" builtinId="0"/>
    <cellStyle name="Normal_Copy Of Reserves Notes 20 and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3" name="Line 28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4" name="Line 29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9525</xdr:colOff>
      <xdr:row>1</xdr:row>
      <xdr:rowOff>0</xdr:rowOff>
    </xdr:to>
    <xdr:sp macro="" textlink="">
      <xdr:nvSpPr>
        <xdr:cNvPr id="5" name="Line 30"/>
        <xdr:cNvSpPr>
          <a:spLocks noChangeShapeType="1"/>
        </xdr:cNvSpPr>
      </xdr:nvSpPr>
      <xdr:spPr bwMode="auto">
        <a:xfrm>
          <a:off x="0" y="190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" name="Line 31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9525</xdr:colOff>
      <xdr:row>1</xdr:row>
      <xdr:rowOff>0</xdr:rowOff>
    </xdr:to>
    <xdr:sp macro="" textlink="">
      <xdr:nvSpPr>
        <xdr:cNvPr id="7" name="Line 32"/>
        <xdr:cNvSpPr>
          <a:spLocks noChangeShapeType="1"/>
        </xdr:cNvSpPr>
      </xdr:nvSpPr>
      <xdr:spPr bwMode="auto">
        <a:xfrm>
          <a:off x="0" y="1905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8" name="Line 33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9" name="Line 34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" name="Line 35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11" name="Line 36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2" name="Line 37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13" name="Line 38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4" name="Line 39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15" name="Line 40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6" name="Line 41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17" name="Line 42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8" name="Line 43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19" name="Line 44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0" name="Line 45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19050</xdr:colOff>
      <xdr:row>1</xdr:row>
      <xdr:rowOff>0</xdr:rowOff>
    </xdr:to>
    <xdr:sp macro="" textlink="">
      <xdr:nvSpPr>
        <xdr:cNvPr id="21" name="Line 46"/>
        <xdr:cNvSpPr>
          <a:spLocks noChangeShapeType="1"/>
        </xdr:cNvSpPr>
      </xdr:nvSpPr>
      <xdr:spPr bwMode="auto">
        <a:xfrm>
          <a:off x="0" y="1905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2" name="Line 47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3" name="Line 48"/>
        <xdr:cNvSpPr>
          <a:spLocks noChangeShapeType="1"/>
        </xdr:cNvSpPr>
      </xdr:nvSpPr>
      <xdr:spPr bwMode="auto">
        <a:xfrm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4" name="Line 51"/>
        <xdr:cNvSpPr>
          <a:spLocks noChangeShapeType="1"/>
        </xdr:cNvSpPr>
      </xdr:nvSpPr>
      <xdr:spPr bwMode="auto">
        <a:xfrm flipH="1">
          <a:off x="2076450" y="1905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9525</xdr:colOff>
      <xdr:row>33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0" y="49530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9525</xdr:colOff>
      <xdr:row>33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0" y="4953000"/>
          <a:ext cx="9525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19050</xdr:colOff>
      <xdr:row>33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0" y="4953000"/>
          <a:ext cx="1905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 flipH="1">
          <a:off x="2076450" y="4953000"/>
          <a:ext cx="0" cy="0"/>
        </a:xfrm>
        <a:prstGeom prst="line">
          <a:avLst/>
        </a:prstGeom>
        <a:noFill/>
        <a:ln w="317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tabSelected="1" topLeftCell="B7" zoomScale="160" zoomScaleNormal="160" workbookViewId="0">
      <selection activeCell="Z50" sqref="Z50"/>
    </sheetView>
  </sheetViews>
  <sheetFormatPr defaultColWidth="9.109375" defaultRowHeight="14.4" x14ac:dyDescent="0.3"/>
  <cols>
    <col min="1" max="1" width="0" style="4" hidden="1" customWidth="1"/>
    <col min="2" max="2" width="31.109375" style="37" customWidth="1"/>
    <col min="3" max="3" width="9.44140625" style="2" hidden="1" customWidth="1"/>
    <col min="4" max="4" width="10.33203125" style="3" hidden="1" customWidth="1"/>
    <col min="5" max="6" width="14.88671875" style="4" hidden="1" customWidth="1"/>
    <col min="7" max="7" width="8.5546875" style="4" hidden="1" customWidth="1"/>
    <col min="8" max="8" width="11.109375" style="4" hidden="1" customWidth="1"/>
    <col min="9" max="10" width="0" style="4" hidden="1" customWidth="1"/>
    <col min="11" max="29" width="8.33203125" style="4" customWidth="1"/>
    <col min="30" max="16384" width="9.109375" style="4"/>
  </cols>
  <sheetData>
    <row r="1" spans="1:29" ht="30" x14ac:dyDescent="0.25">
      <c r="A1" s="1"/>
      <c r="B1" s="33" t="s">
        <v>0</v>
      </c>
      <c r="AB1" s="4" t="s">
        <v>42</v>
      </c>
    </row>
    <row r="2" spans="1:29" ht="15" x14ac:dyDescent="0.25">
      <c r="A2" s="1"/>
      <c r="B2" s="34"/>
    </row>
    <row r="3" spans="1:29" s="5" customFormat="1" ht="22.5" x14ac:dyDescent="0.2">
      <c r="B3" s="35"/>
      <c r="C3" s="6" t="s">
        <v>1</v>
      </c>
      <c r="D3" s="7" t="s">
        <v>2</v>
      </c>
      <c r="E3" s="6" t="s">
        <v>3</v>
      </c>
      <c r="F3" s="7" t="s">
        <v>4</v>
      </c>
      <c r="G3" s="7" t="s">
        <v>5</v>
      </c>
      <c r="H3" s="6" t="s">
        <v>6</v>
      </c>
      <c r="I3" s="7" t="s">
        <v>4</v>
      </c>
      <c r="J3" s="7" t="s">
        <v>5</v>
      </c>
      <c r="K3" s="6" t="s">
        <v>7</v>
      </c>
      <c r="L3" s="7" t="s">
        <v>4</v>
      </c>
      <c r="M3" s="7" t="s">
        <v>5</v>
      </c>
      <c r="N3" s="6" t="s">
        <v>8</v>
      </c>
      <c r="O3" s="7" t="s">
        <v>4</v>
      </c>
      <c r="P3" s="7" t="s">
        <v>5</v>
      </c>
      <c r="Q3" s="6" t="s">
        <v>9</v>
      </c>
      <c r="R3" s="7" t="s">
        <v>4</v>
      </c>
      <c r="S3" s="7" t="s">
        <v>5</v>
      </c>
      <c r="T3" s="6" t="s">
        <v>10</v>
      </c>
      <c r="U3" s="7" t="s">
        <v>4</v>
      </c>
      <c r="V3" s="7" t="s">
        <v>5</v>
      </c>
      <c r="W3" s="6" t="s">
        <v>11</v>
      </c>
      <c r="X3" s="7" t="s">
        <v>4</v>
      </c>
      <c r="Y3" s="7" t="s">
        <v>5</v>
      </c>
      <c r="Z3" s="6" t="s">
        <v>12</v>
      </c>
      <c r="AA3" s="7" t="s">
        <v>4</v>
      </c>
      <c r="AB3" s="7" t="s">
        <v>5</v>
      </c>
      <c r="AC3" s="6" t="s">
        <v>13</v>
      </c>
    </row>
    <row r="4" spans="1:29" s="5" customFormat="1" ht="10.199999999999999" x14ac:dyDescent="0.2">
      <c r="B4" s="36"/>
      <c r="C4" s="8" t="s">
        <v>14</v>
      </c>
      <c r="D4" s="9" t="s">
        <v>14</v>
      </c>
      <c r="E4" s="8" t="s">
        <v>14</v>
      </c>
      <c r="F4" s="9" t="s">
        <v>14</v>
      </c>
      <c r="G4" s="10" t="s">
        <v>14</v>
      </c>
      <c r="H4" s="8" t="s">
        <v>14</v>
      </c>
      <c r="I4" s="9" t="s">
        <v>14</v>
      </c>
      <c r="J4" s="9" t="s">
        <v>14</v>
      </c>
      <c r="K4" s="8" t="s">
        <v>14</v>
      </c>
      <c r="L4" s="9" t="s">
        <v>14</v>
      </c>
      <c r="M4" s="9" t="s">
        <v>14</v>
      </c>
      <c r="N4" s="8" t="s">
        <v>14</v>
      </c>
      <c r="O4" s="9" t="s">
        <v>14</v>
      </c>
      <c r="P4" s="9" t="s">
        <v>14</v>
      </c>
      <c r="Q4" s="8" t="s">
        <v>14</v>
      </c>
      <c r="R4" s="9" t="s">
        <v>14</v>
      </c>
      <c r="S4" s="9" t="s">
        <v>14</v>
      </c>
      <c r="T4" s="8" t="s">
        <v>14</v>
      </c>
      <c r="U4" s="9" t="s">
        <v>14</v>
      </c>
      <c r="V4" s="9" t="s">
        <v>14</v>
      </c>
      <c r="W4" s="8" t="s">
        <v>14</v>
      </c>
      <c r="X4" s="9" t="s">
        <v>14</v>
      </c>
      <c r="Y4" s="9" t="s">
        <v>14</v>
      </c>
      <c r="Z4" s="8" t="s">
        <v>14</v>
      </c>
      <c r="AA4" s="9" t="s">
        <v>14</v>
      </c>
      <c r="AB4" s="9" t="s">
        <v>14</v>
      </c>
      <c r="AC4" s="8" t="s">
        <v>14</v>
      </c>
    </row>
    <row r="5" spans="1:29" s="11" customFormat="1" ht="11.25" x14ac:dyDescent="0.2">
      <c r="A5" s="11">
        <v>1</v>
      </c>
      <c r="B5" s="12" t="s">
        <v>15</v>
      </c>
      <c r="C5" s="13">
        <v>20463.275999999903</v>
      </c>
      <c r="D5" s="14"/>
      <c r="E5" s="13">
        <f>SUM(C5:D5)</f>
        <v>20463.275999999903</v>
      </c>
      <c r="F5" s="15">
        <f>13000-8692</f>
        <v>4308</v>
      </c>
      <c r="G5" s="16">
        <v>-7263</v>
      </c>
      <c r="H5" s="13">
        <f>SUM(E5:G5)</f>
        <v>17508.275999999903</v>
      </c>
      <c r="I5" s="16">
        <v>9000</v>
      </c>
      <c r="J5" s="16"/>
      <c r="K5" s="13">
        <v>22884</v>
      </c>
      <c r="L5" s="16"/>
      <c r="M5" s="16">
        <v>-2000</v>
      </c>
      <c r="N5" s="13">
        <f>SUM(K5:M5)</f>
        <v>20884</v>
      </c>
      <c r="O5" s="16"/>
      <c r="P5" s="16">
        <v>-17578</v>
      </c>
      <c r="Q5" s="13">
        <f>SUM(N5:P5)</f>
        <v>3306</v>
      </c>
      <c r="R5" s="16">
        <v>6464</v>
      </c>
      <c r="S5" s="16">
        <v>-9328</v>
      </c>
      <c r="T5" s="13">
        <f>SUM(Q5:S5)</f>
        <v>442</v>
      </c>
      <c r="U5" s="16">
        <v>5500</v>
      </c>
      <c r="V5" s="16">
        <v>-2000</v>
      </c>
      <c r="W5" s="13">
        <f>SUM(T5:V5)</f>
        <v>3942</v>
      </c>
      <c r="X5" s="16"/>
      <c r="Y5" s="16">
        <v>-2000</v>
      </c>
      <c r="Z5" s="13">
        <f>SUM(W5:Y5)</f>
        <v>1942</v>
      </c>
      <c r="AA5" s="16"/>
      <c r="AB5" s="16">
        <v>-1942</v>
      </c>
      <c r="AC5" s="13">
        <f>SUM(Z5:AB5)</f>
        <v>0</v>
      </c>
    </row>
    <row r="6" spans="1:29" s="11" customFormat="1" ht="11.25" x14ac:dyDescent="0.2">
      <c r="A6" s="11">
        <v>2</v>
      </c>
      <c r="B6" s="17" t="s">
        <v>16</v>
      </c>
      <c r="C6" s="13"/>
      <c r="D6" s="18"/>
      <c r="E6" s="13">
        <f>SUM(C6:D6)</f>
        <v>0</v>
      </c>
      <c r="F6" s="19">
        <v>8692</v>
      </c>
      <c r="G6" s="20"/>
      <c r="H6" s="13">
        <f>SUM(E6:G6)</f>
        <v>8692</v>
      </c>
      <c r="I6" s="20">
        <f>10700-H6</f>
        <v>2008</v>
      </c>
      <c r="J6" s="20"/>
      <c r="K6" s="13">
        <f>SUM(H6:J6)</f>
        <v>10700</v>
      </c>
      <c r="L6" s="20"/>
      <c r="M6" s="20"/>
      <c r="N6" s="13">
        <f t="shared" ref="N6:N24" si="0">SUM(K6:M6)</f>
        <v>10700</v>
      </c>
      <c r="O6" s="20"/>
      <c r="P6" s="20"/>
      <c r="Q6" s="13">
        <f>SUM(N6:P6)</f>
        <v>10700</v>
      </c>
      <c r="R6" s="20"/>
      <c r="S6" s="20"/>
      <c r="T6" s="13">
        <f>SUM(Q6:S6)</f>
        <v>10700</v>
      </c>
      <c r="U6" s="20"/>
      <c r="V6" s="20"/>
      <c r="W6" s="13">
        <f>SUM(T6:V6)</f>
        <v>10700</v>
      </c>
      <c r="X6" s="20"/>
      <c r="Y6" s="20"/>
      <c r="Z6" s="13">
        <f t="shared" ref="Z6:Z24" si="1">SUM(W6:Y6)</f>
        <v>10700</v>
      </c>
      <c r="AA6" s="20"/>
      <c r="AB6" s="20"/>
      <c r="AC6" s="13">
        <f>SUM(Z6:AB6)</f>
        <v>10700</v>
      </c>
    </row>
    <row r="7" spans="1:29" s="11" customFormat="1" ht="11.25" x14ac:dyDescent="0.2">
      <c r="A7" s="11">
        <v>3</v>
      </c>
      <c r="B7" s="17" t="s">
        <v>17</v>
      </c>
      <c r="C7" s="13">
        <v>1358</v>
      </c>
      <c r="D7" s="18"/>
      <c r="E7" s="13">
        <f>SUM(C7:D7)</f>
        <v>1358</v>
      </c>
      <c r="F7" s="19"/>
      <c r="G7" s="20">
        <v>-1299</v>
      </c>
      <c r="H7" s="13">
        <f>SUM(E7:G7)</f>
        <v>59</v>
      </c>
      <c r="I7" s="20"/>
      <c r="J7" s="20">
        <v>-59</v>
      </c>
      <c r="K7" s="13">
        <f>SUM(H7:J7)</f>
        <v>0</v>
      </c>
      <c r="L7" s="20"/>
      <c r="M7" s="20"/>
      <c r="N7" s="13">
        <f t="shared" si="0"/>
        <v>0</v>
      </c>
      <c r="O7" s="20"/>
      <c r="P7" s="20"/>
      <c r="Q7" s="13">
        <f>SUM(N7:P7)</f>
        <v>0</v>
      </c>
      <c r="R7" s="20"/>
      <c r="S7" s="20"/>
      <c r="T7" s="13">
        <f>SUM(Q7:S7)</f>
        <v>0</v>
      </c>
      <c r="U7" s="20"/>
      <c r="V7" s="20"/>
      <c r="W7" s="13">
        <f t="shared" ref="W7:W24" si="2">SUM(T7:V7)</f>
        <v>0</v>
      </c>
      <c r="X7" s="20"/>
      <c r="Y7" s="20"/>
      <c r="Z7" s="13">
        <f t="shared" si="1"/>
        <v>0</v>
      </c>
      <c r="AA7" s="20"/>
      <c r="AB7" s="20"/>
      <c r="AC7" s="13">
        <f t="shared" ref="AC7:AC24" si="3">SUM(Z7:AB7)</f>
        <v>0</v>
      </c>
    </row>
    <row r="8" spans="1:29" s="11" customFormat="1" ht="11.25" x14ac:dyDescent="0.2">
      <c r="B8" s="21" t="s">
        <v>18</v>
      </c>
      <c r="C8" s="13"/>
      <c r="D8" s="18"/>
      <c r="E8" s="13">
        <f t="shared" ref="E8:E24" si="4">SUM(C8:D8)</f>
        <v>0</v>
      </c>
      <c r="F8" s="19"/>
      <c r="G8" s="20"/>
      <c r="H8" s="13"/>
      <c r="I8" s="20"/>
      <c r="J8" s="20"/>
      <c r="K8" s="13"/>
      <c r="L8" s="20"/>
      <c r="M8" s="20"/>
      <c r="N8" s="13">
        <f t="shared" si="0"/>
        <v>0</v>
      </c>
      <c r="O8" s="20"/>
      <c r="P8" s="20"/>
      <c r="Q8" s="13"/>
      <c r="R8" s="20"/>
      <c r="S8" s="20"/>
      <c r="T8" s="13"/>
      <c r="U8" s="20"/>
      <c r="V8" s="20"/>
      <c r="W8" s="13"/>
      <c r="X8" s="20"/>
      <c r="Y8" s="20"/>
      <c r="Z8" s="13">
        <f t="shared" si="1"/>
        <v>0</v>
      </c>
      <c r="AA8" s="20"/>
      <c r="AB8" s="20"/>
      <c r="AC8" s="13">
        <f t="shared" si="3"/>
        <v>0</v>
      </c>
    </row>
    <row r="9" spans="1:29" s="11" customFormat="1" ht="11.25" x14ac:dyDescent="0.2">
      <c r="A9" s="11">
        <v>5</v>
      </c>
      <c r="B9" s="17" t="s">
        <v>19</v>
      </c>
      <c r="C9" s="13">
        <v>3499</v>
      </c>
      <c r="D9" s="18"/>
      <c r="E9" s="13">
        <f t="shared" si="4"/>
        <v>3499</v>
      </c>
      <c r="F9" s="19">
        <v>4801</v>
      </c>
      <c r="G9" s="20">
        <v>-4200</v>
      </c>
      <c r="H9" s="13">
        <f t="shared" ref="H9:H24" si="5">SUM(E9:G9)</f>
        <v>4100</v>
      </c>
      <c r="I9" s="20"/>
      <c r="J9" s="20">
        <v>-4100</v>
      </c>
      <c r="K9" s="13">
        <v>4100</v>
      </c>
      <c r="L9" s="20"/>
      <c r="M9" s="20">
        <v>-4100</v>
      </c>
      <c r="N9" s="13">
        <f t="shared" si="0"/>
        <v>0</v>
      </c>
      <c r="O9" s="20">
        <v>4000</v>
      </c>
      <c r="P9" s="20">
        <v>-4000</v>
      </c>
      <c r="Q9" s="13">
        <f t="shared" ref="Q9:Q24" si="6">SUM(N9:P9)</f>
        <v>0</v>
      </c>
      <c r="R9" s="20"/>
      <c r="S9" s="20"/>
      <c r="T9" s="13">
        <f t="shared" ref="T9:T24" si="7">SUM(Q9:S9)</f>
        <v>0</v>
      </c>
      <c r="U9" s="20"/>
      <c r="V9" s="20"/>
      <c r="W9" s="13">
        <f t="shared" si="2"/>
        <v>0</v>
      </c>
      <c r="X9" s="20"/>
      <c r="Y9" s="20"/>
      <c r="Z9" s="13">
        <f t="shared" si="1"/>
        <v>0</v>
      </c>
      <c r="AA9" s="20"/>
      <c r="AB9" s="20"/>
      <c r="AC9" s="13">
        <f t="shared" si="3"/>
        <v>0</v>
      </c>
    </row>
    <row r="10" spans="1:29" s="11" customFormat="1" ht="11.25" x14ac:dyDescent="0.2">
      <c r="A10" s="11">
        <v>7</v>
      </c>
      <c r="B10" s="17" t="s">
        <v>20</v>
      </c>
      <c r="C10" s="13">
        <v>7071.835</v>
      </c>
      <c r="D10" s="18"/>
      <c r="E10" s="13">
        <f t="shared" si="4"/>
        <v>7071.835</v>
      </c>
      <c r="F10" s="19">
        <v>1385</v>
      </c>
      <c r="G10" s="20"/>
      <c r="H10" s="13">
        <f t="shared" si="5"/>
        <v>8456.8349999999991</v>
      </c>
      <c r="I10" s="20">
        <f>510+1000</f>
        <v>1510</v>
      </c>
      <c r="J10" s="20">
        <v>-259</v>
      </c>
      <c r="K10" s="13">
        <v>10872</v>
      </c>
      <c r="L10" s="20">
        <v>439</v>
      </c>
      <c r="M10" s="20"/>
      <c r="N10" s="13">
        <f t="shared" si="0"/>
        <v>11311</v>
      </c>
      <c r="O10" s="20">
        <v>362</v>
      </c>
      <c r="P10" s="20"/>
      <c r="Q10" s="13">
        <f t="shared" si="6"/>
        <v>11673</v>
      </c>
      <c r="R10" s="20">
        <v>1070</v>
      </c>
      <c r="S10" s="20"/>
      <c r="T10" s="13">
        <f t="shared" si="7"/>
        <v>12743</v>
      </c>
      <c r="U10" s="20">
        <v>900</v>
      </c>
      <c r="V10" s="20"/>
      <c r="W10" s="13">
        <f t="shared" si="2"/>
        <v>13643</v>
      </c>
      <c r="X10" s="20">
        <v>900</v>
      </c>
      <c r="Y10" s="20"/>
      <c r="Z10" s="13">
        <f t="shared" si="1"/>
        <v>14543</v>
      </c>
      <c r="AA10" s="20">
        <v>900</v>
      </c>
      <c r="AB10" s="20"/>
      <c r="AC10" s="13">
        <f t="shared" si="3"/>
        <v>15443</v>
      </c>
    </row>
    <row r="11" spans="1:29" s="22" customFormat="1" ht="11.25" x14ac:dyDescent="0.2">
      <c r="A11" s="11">
        <v>9</v>
      </c>
      <c r="B11" s="17" t="s">
        <v>21</v>
      </c>
      <c r="C11" s="13">
        <v>2650</v>
      </c>
      <c r="D11" s="18"/>
      <c r="E11" s="13">
        <f t="shared" si="4"/>
        <v>2650</v>
      </c>
      <c r="F11" s="19"/>
      <c r="G11" s="20"/>
      <c r="H11" s="13">
        <f t="shared" si="5"/>
        <v>2650</v>
      </c>
      <c r="I11" s="20">
        <v>70</v>
      </c>
      <c r="J11" s="20">
        <v>-600</v>
      </c>
      <c r="K11" s="13">
        <v>2650</v>
      </c>
      <c r="L11" s="20"/>
      <c r="M11" s="20"/>
      <c r="N11" s="13">
        <f t="shared" si="0"/>
        <v>2650</v>
      </c>
      <c r="O11" s="20"/>
      <c r="P11" s="20">
        <v>-20</v>
      </c>
      <c r="Q11" s="13">
        <f t="shared" si="6"/>
        <v>2630</v>
      </c>
      <c r="R11" s="20"/>
      <c r="S11" s="20">
        <v>-1000</v>
      </c>
      <c r="T11" s="13">
        <f t="shared" si="7"/>
        <v>1630</v>
      </c>
      <c r="U11" s="20"/>
      <c r="V11" s="20">
        <v>-1100</v>
      </c>
      <c r="W11" s="13">
        <f t="shared" si="2"/>
        <v>530</v>
      </c>
      <c r="X11" s="20"/>
      <c r="Y11" s="20">
        <v>-530</v>
      </c>
      <c r="Z11" s="13">
        <f t="shared" si="1"/>
        <v>0</v>
      </c>
      <c r="AA11" s="20"/>
      <c r="AB11" s="20"/>
      <c r="AC11" s="13">
        <f t="shared" si="3"/>
        <v>0</v>
      </c>
    </row>
    <row r="12" spans="1:29" s="11" customFormat="1" ht="11.25" x14ac:dyDescent="0.2">
      <c r="A12" s="11">
        <v>10</v>
      </c>
      <c r="B12" s="17" t="s">
        <v>22</v>
      </c>
      <c r="C12" s="13">
        <v>10859</v>
      </c>
      <c r="D12" s="18"/>
      <c r="E12" s="13">
        <f t="shared" si="4"/>
        <v>10859</v>
      </c>
      <c r="F12" s="19">
        <v>5735</v>
      </c>
      <c r="G12" s="20"/>
      <c r="H12" s="13">
        <f t="shared" si="5"/>
        <v>16594</v>
      </c>
      <c r="I12" s="20">
        <v>5183</v>
      </c>
      <c r="J12" s="20"/>
      <c r="K12" s="13">
        <v>16594</v>
      </c>
      <c r="L12" s="20"/>
      <c r="M12" s="20"/>
      <c r="N12" s="13">
        <v>12244</v>
      </c>
      <c r="O12" s="20"/>
      <c r="P12" s="20"/>
      <c r="Q12" s="13">
        <f t="shared" si="6"/>
        <v>12244</v>
      </c>
      <c r="R12" s="20">
        <v>7328</v>
      </c>
      <c r="S12" s="20">
        <v>-18039</v>
      </c>
      <c r="T12" s="13">
        <f t="shared" si="7"/>
        <v>1533</v>
      </c>
      <c r="U12" s="20"/>
      <c r="V12" s="20">
        <v>-4634</v>
      </c>
      <c r="W12" s="13">
        <f t="shared" si="2"/>
        <v>-3101</v>
      </c>
      <c r="X12" s="20"/>
      <c r="Y12" s="20"/>
      <c r="Z12" s="13">
        <f t="shared" si="1"/>
        <v>-3101</v>
      </c>
      <c r="AA12" s="20"/>
      <c r="AB12" s="20"/>
      <c r="AC12" s="13">
        <f t="shared" si="3"/>
        <v>-3101</v>
      </c>
    </row>
    <row r="13" spans="1:29" s="11" customFormat="1" ht="11.25" x14ac:dyDescent="0.2">
      <c r="A13" s="11">
        <v>4</v>
      </c>
      <c r="B13" s="17" t="s">
        <v>23</v>
      </c>
      <c r="C13" s="13">
        <v>4100</v>
      </c>
      <c r="D13" s="18"/>
      <c r="E13" s="13">
        <v>4100</v>
      </c>
      <c r="F13" s="19">
        <v>3202</v>
      </c>
      <c r="G13" s="20"/>
      <c r="H13" s="13">
        <f>SUM(E13:G13)</f>
        <v>7302</v>
      </c>
      <c r="I13" s="20">
        <v>543</v>
      </c>
      <c r="J13" s="20"/>
      <c r="K13" s="13">
        <v>8562</v>
      </c>
      <c r="L13" s="20">
        <v>3638</v>
      </c>
      <c r="M13" s="20"/>
      <c r="N13" s="13">
        <f>SUM(K13:M13)</f>
        <v>12200</v>
      </c>
      <c r="O13" s="20">
        <v>3395</v>
      </c>
      <c r="P13" s="20">
        <v>-7504</v>
      </c>
      <c r="Q13" s="13">
        <f>SUM(N13:P13)</f>
        <v>8091</v>
      </c>
      <c r="R13" s="20">
        <v>1260</v>
      </c>
      <c r="S13" s="20">
        <v>-5208</v>
      </c>
      <c r="T13" s="13">
        <f>SUM(Q13:S13)</f>
        <v>4143</v>
      </c>
      <c r="U13" s="20">
        <v>6500</v>
      </c>
      <c r="V13" s="20">
        <v>-7209</v>
      </c>
      <c r="W13" s="13">
        <f>SUM(T13:V13)</f>
        <v>3434</v>
      </c>
      <c r="X13" s="20"/>
      <c r="Y13" s="20"/>
      <c r="Z13" s="13">
        <f>SUM(W13:Y13)</f>
        <v>3434</v>
      </c>
      <c r="AA13" s="20"/>
      <c r="AB13" s="20"/>
      <c r="AC13" s="13">
        <f>SUM(Z13:AB13)</f>
        <v>3434</v>
      </c>
    </row>
    <row r="14" spans="1:29" s="11" customFormat="1" ht="11.25" x14ac:dyDescent="0.2">
      <c r="B14" s="17" t="s">
        <v>24</v>
      </c>
      <c r="C14" s="13"/>
      <c r="D14" s="18"/>
      <c r="E14" s="13"/>
      <c r="F14" s="19"/>
      <c r="G14" s="20"/>
      <c r="H14" s="13"/>
      <c r="I14" s="20"/>
      <c r="J14" s="20"/>
      <c r="K14" s="13"/>
      <c r="L14" s="20"/>
      <c r="M14" s="20"/>
      <c r="N14" s="13">
        <v>4000</v>
      </c>
      <c r="O14" s="20"/>
      <c r="P14" s="20">
        <v>-4000</v>
      </c>
      <c r="Q14" s="13"/>
      <c r="R14" s="20">
        <v>14500</v>
      </c>
      <c r="S14" s="20">
        <v>-14500</v>
      </c>
      <c r="T14" s="13"/>
      <c r="U14" s="20"/>
      <c r="V14" s="20"/>
      <c r="W14" s="13"/>
      <c r="X14" s="20"/>
      <c r="Y14" s="20"/>
      <c r="Z14" s="13"/>
      <c r="AA14" s="20"/>
      <c r="AB14" s="20"/>
      <c r="AC14" s="13"/>
    </row>
    <row r="15" spans="1:29" s="11" customFormat="1" ht="11.25" x14ac:dyDescent="0.2">
      <c r="B15" s="17" t="s">
        <v>25</v>
      </c>
      <c r="C15" s="13"/>
      <c r="D15" s="18"/>
      <c r="E15" s="13"/>
      <c r="F15" s="19"/>
      <c r="G15" s="20"/>
      <c r="H15" s="13"/>
      <c r="I15" s="20"/>
      <c r="J15" s="20"/>
      <c r="K15" s="13"/>
      <c r="L15" s="20"/>
      <c r="M15" s="20"/>
      <c r="N15" s="13">
        <v>350</v>
      </c>
      <c r="O15" s="20"/>
      <c r="P15" s="20">
        <v>-350</v>
      </c>
      <c r="Q15" s="13"/>
      <c r="R15" s="20">
        <v>3700</v>
      </c>
      <c r="S15" s="20">
        <v>-3700</v>
      </c>
      <c r="T15" s="13"/>
      <c r="U15" s="20">
        <v>950</v>
      </c>
      <c r="V15" s="20">
        <v>-950</v>
      </c>
      <c r="W15" s="13"/>
      <c r="X15" s="20"/>
      <c r="Y15" s="20"/>
      <c r="Z15" s="13"/>
      <c r="AA15" s="20"/>
      <c r="AB15" s="20"/>
      <c r="AC15" s="13"/>
    </row>
    <row r="16" spans="1:29" s="11" customFormat="1" ht="11.25" x14ac:dyDescent="0.2">
      <c r="B16" s="17" t="s">
        <v>26</v>
      </c>
      <c r="C16" s="13"/>
      <c r="D16" s="18"/>
      <c r="E16" s="13"/>
      <c r="F16" s="19"/>
      <c r="G16" s="20"/>
      <c r="H16" s="13"/>
      <c r="I16" s="20"/>
      <c r="J16" s="20"/>
      <c r="K16" s="13"/>
      <c r="L16" s="20"/>
      <c r="M16" s="20"/>
      <c r="N16" s="13"/>
      <c r="O16" s="20"/>
      <c r="P16" s="20"/>
      <c r="Q16" s="13"/>
      <c r="R16" s="20">
        <v>4700</v>
      </c>
      <c r="S16" s="20">
        <v>-4700</v>
      </c>
      <c r="T16" s="13"/>
      <c r="U16" s="20">
        <v>6380</v>
      </c>
      <c r="V16" s="20">
        <v>-6380</v>
      </c>
      <c r="W16" s="13"/>
      <c r="X16" s="20"/>
      <c r="Y16" s="20"/>
      <c r="Z16" s="13"/>
      <c r="AA16" s="20"/>
      <c r="AB16" s="20"/>
      <c r="AC16" s="13"/>
    </row>
    <row r="17" spans="1:29" s="11" customFormat="1" ht="11.25" x14ac:dyDescent="0.2">
      <c r="A17" s="11">
        <v>12</v>
      </c>
      <c r="B17" s="17" t="s">
        <v>27</v>
      </c>
      <c r="C17" s="13">
        <v>4000</v>
      </c>
      <c r="D17" s="18"/>
      <c r="E17" s="13">
        <f t="shared" si="4"/>
        <v>4000</v>
      </c>
      <c r="F17" s="19">
        <v>1900</v>
      </c>
      <c r="G17" s="20">
        <v>0</v>
      </c>
      <c r="H17" s="13">
        <f t="shared" si="5"/>
        <v>5900</v>
      </c>
      <c r="I17" s="20"/>
      <c r="J17" s="20">
        <v>0</v>
      </c>
      <c r="K17" s="13">
        <v>5900</v>
      </c>
      <c r="L17" s="20"/>
      <c r="M17" s="20"/>
      <c r="N17" s="13">
        <f t="shared" si="0"/>
        <v>5900</v>
      </c>
      <c r="O17" s="20"/>
      <c r="P17" s="20">
        <v>-2500</v>
      </c>
      <c r="Q17" s="13">
        <f t="shared" si="6"/>
        <v>3400</v>
      </c>
      <c r="R17" s="20"/>
      <c r="S17" s="20">
        <v>-2000</v>
      </c>
      <c r="T17" s="13">
        <f t="shared" si="7"/>
        <v>1400</v>
      </c>
      <c r="U17" s="20"/>
      <c r="V17" s="20">
        <v>-1400</v>
      </c>
      <c r="W17" s="13">
        <f t="shared" si="2"/>
        <v>0</v>
      </c>
      <c r="X17" s="20"/>
      <c r="Y17" s="20"/>
      <c r="Z17" s="13">
        <f t="shared" si="1"/>
        <v>0</v>
      </c>
      <c r="AA17" s="20"/>
      <c r="AB17" s="20"/>
      <c r="AC17" s="13">
        <f t="shared" si="3"/>
        <v>0</v>
      </c>
    </row>
    <row r="18" spans="1:29" s="11" customFormat="1" ht="11.25" x14ac:dyDescent="0.2">
      <c r="B18" s="17" t="s">
        <v>28</v>
      </c>
      <c r="C18" s="13"/>
      <c r="D18" s="18"/>
      <c r="E18" s="13"/>
      <c r="F18" s="19"/>
      <c r="G18" s="20"/>
      <c r="H18" s="13"/>
      <c r="I18" s="20"/>
      <c r="J18" s="20"/>
      <c r="K18" s="13"/>
      <c r="L18" s="20"/>
      <c r="M18" s="20"/>
      <c r="N18" s="13"/>
      <c r="O18" s="20">
        <v>500</v>
      </c>
      <c r="P18" s="20">
        <v>-125</v>
      </c>
      <c r="Q18" s="13">
        <f t="shared" si="6"/>
        <v>375</v>
      </c>
      <c r="R18" s="20"/>
      <c r="S18" s="20">
        <v>-125</v>
      </c>
      <c r="T18" s="13">
        <f t="shared" si="7"/>
        <v>250</v>
      </c>
      <c r="U18" s="20"/>
      <c r="V18" s="20">
        <v>-125</v>
      </c>
      <c r="W18" s="13">
        <f t="shared" si="2"/>
        <v>125</v>
      </c>
      <c r="X18" s="20"/>
      <c r="Y18" s="20">
        <v>-125</v>
      </c>
      <c r="Z18" s="13">
        <f t="shared" si="1"/>
        <v>0</v>
      </c>
      <c r="AA18" s="20"/>
      <c r="AB18" s="20"/>
      <c r="AC18" s="13"/>
    </row>
    <row r="19" spans="1:29" s="11" customFormat="1" ht="11.25" x14ac:dyDescent="0.2">
      <c r="A19" s="11">
        <v>13</v>
      </c>
      <c r="B19" s="17" t="s">
        <v>29</v>
      </c>
      <c r="C19" s="13">
        <v>2400</v>
      </c>
      <c r="D19" s="18"/>
      <c r="E19" s="13">
        <f t="shared" si="4"/>
        <v>2400</v>
      </c>
      <c r="F19" s="19"/>
      <c r="G19" s="20"/>
      <c r="H19" s="13">
        <f t="shared" si="5"/>
        <v>2400</v>
      </c>
      <c r="I19" s="20"/>
      <c r="J19" s="20">
        <v>0</v>
      </c>
      <c r="K19" s="13">
        <f t="shared" ref="K19:K24" si="8">SUM(H19:J19)</f>
        <v>2400</v>
      </c>
      <c r="L19" s="20"/>
      <c r="M19" s="20"/>
      <c r="N19" s="13">
        <f t="shared" si="0"/>
        <v>2400</v>
      </c>
      <c r="O19" s="20"/>
      <c r="P19" s="20">
        <v>-400</v>
      </c>
      <c r="Q19" s="13">
        <f t="shared" si="6"/>
        <v>2000</v>
      </c>
      <c r="R19" s="20"/>
      <c r="S19" s="20"/>
      <c r="T19" s="13">
        <f t="shared" si="7"/>
        <v>2000</v>
      </c>
      <c r="U19" s="20"/>
      <c r="V19" s="20"/>
      <c r="W19" s="13">
        <f t="shared" si="2"/>
        <v>2000</v>
      </c>
      <c r="X19" s="20"/>
      <c r="Y19" s="20"/>
      <c r="Z19" s="13">
        <f t="shared" si="1"/>
        <v>2000</v>
      </c>
      <c r="AA19" s="20"/>
      <c r="AB19" s="20"/>
      <c r="AC19" s="13">
        <f t="shared" si="3"/>
        <v>2000</v>
      </c>
    </row>
    <row r="20" spans="1:29" s="11" customFormat="1" ht="11.25" x14ac:dyDescent="0.2">
      <c r="A20" s="11">
        <v>14</v>
      </c>
      <c r="B20" s="17" t="s">
        <v>30</v>
      </c>
      <c r="C20" s="13">
        <v>5500</v>
      </c>
      <c r="D20" s="18"/>
      <c r="E20" s="13">
        <f t="shared" si="4"/>
        <v>5500</v>
      </c>
      <c r="F20" s="19"/>
      <c r="G20" s="20">
        <v>-3868</v>
      </c>
      <c r="H20" s="13">
        <f t="shared" si="5"/>
        <v>1632</v>
      </c>
      <c r="I20" s="20"/>
      <c r="J20" s="20">
        <v>-1632</v>
      </c>
      <c r="K20" s="13">
        <v>1593</v>
      </c>
      <c r="L20" s="20">
        <v>1000</v>
      </c>
      <c r="M20" s="20">
        <v>-2593</v>
      </c>
      <c r="N20" s="13">
        <f t="shared" si="0"/>
        <v>0</v>
      </c>
      <c r="O20" s="20">
        <v>1000</v>
      </c>
      <c r="P20" s="20">
        <v>-1000</v>
      </c>
      <c r="Q20" s="13">
        <f t="shared" si="6"/>
        <v>0</v>
      </c>
      <c r="R20" s="20">
        <v>1000</v>
      </c>
      <c r="S20" s="20">
        <v>-1000</v>
      </c>
      <c r="T20" s="13">
        <f t="shared" si="7"/>
        <v>0</v>
      </c>
      <c r="U20" s="20">
        <v>1000</v>
      </c>
      <c r="V20" s="20">
        <v>-1000</v>
      </c>
      <c r="W20" s="13">
        <f t="shared" si="2"/>
        <v>0</v>
      </c>
      <c r="X20" s="20">
        <v>1000</v>
      </c>
      <c r="Y20" s="20">
        <v>-1000</v>
      </c>
      <c r="Z20" s="13">
        <f t="shared" si="1"/>
        <v>0</v>
      </c>
      <c r="AA20" s="20">
        <v>1000</v>
      </c>
      <c r="AB20" s="20">
        <v>-1000</v>
      </c>
      <c r="AC20" s="13">
        <f t="shared" si="3"/>
        <v>0</v>
      </c>
    </row>
    <row r="21" spans="1:29" s="11" customFormat="1" ht="11.25" x14ac:dyDescent="0.2">
      <c r="A21" s="11">
        <v>15</v>
      </c>
      <c r="B21" s="17" t="s">
        <v>31</v>
      </c>
      <c r="C21" s="13">
        <v>1000</v>
      </c>
      <c r="D21" s="18"/>
      <c r="E21" s="13">
        <f t="shared" si="4"/>
        <v>1000</v>
      </c>
      <c r="F21" s="19"/>
      <c r="G21" s="20"/>
      <c r="H21" s="13">
        <f t="shared" si="5"/>
        <v>1000</v>
      </c>
      <c r="I21" s="20"/>
      <c r="J21" s="20">
        <v>-500</v>
      </c>
      <c r="K21" s="13">
        <v>808</v>
      </c>
      <c r="L21" s="20">
        <v>1000</v>
      </c>
      <c r="M21" s="20">
        <v>-1808</v>
      </c>
      <c r="N21" s="13">
        <f t="shared" si="0"/>
        <v>0</v>
      </c>
      <c r="O21" s="20">
        <v>1000</v>
      </c>
      <c r="P21" s="20">
        <v>-1000</v>
      </c>
      <c r="Q21" s="13">
        <f t="shared" si="6"/>
        <v>0</v>
      </c>
      <c r="R21" s="20">
        <v>1000</v>
      </c>
      <c r="S21" s="20">
        <v>-1000</v>
      </c>
      <c r="T21" s="13">
        <f t="shared" si="7"/>
        <v>0</v>
      </c>
      <c r="U21" s="20">
        <v>1000</v>
      </c>
      <c r="V21" s="20">
        <v>-1000</v>
      </c>
      <c r="W21" s="13">
        <f t="shared" si="2"/>
        <v>0</v>
      </c>
      <c r="X21" s="20">
        <v>1000</v>
      </c>
      <c r="Y21" s="20">
        <v>-1000</v>
      </c>
      <c r="Z21" s="13">
        <f t="shared" si="1"/>
        <v>0</v>
      </c>
      <c r="AA21" s="20">
        <v>942</v>
      </c>
      <c r="AB21" s="20">
        <v>-942</v>
      </c>
      <c r="AC21" s="13">
        <f t="shared" si="3"/>
        <v>0</v>
      </c>
    </row>
    <row r="22" spans="1:29" s="11" customFormat="1" ht="11.25" customHeight="1" x14ac:dyDescent="0.2">
      <c r="A22" s="11">
        <v>16</v>
      </c>
      <c r="B22" s="17" t="s">
        <v>32</v>
      </c>
      <c r="C22" s="13">
        <v>500</v>
      </c>
      <c r="D22" s="18">
        <v>-250</v>
      </c>
      <c r="E22" s="13">
        <f t="shared" si="4"/>
        <v>250</v>
      </c>
      <c r="F22" s="19"/>
      <c r="G22" s="20"/>
      <c r="H22" s="13">
        <f t="shared" si="5"/>
        <v>250</v>
      </c>
      <c r="I22" s="20"/>
      <c r="J22" s="20">
        <v>-250</v>
      </c>
      <c r="K22" s="13">
        <v>250</v>
      </c>
      <c r="L22" s="20"/>
      <c r="M22" s="20">
        <v>-250</v>
      </c>
      <c r="N22" s="13">
        <f t="shared" si="0"/>
        <v>0</v>
      </c>
      <c r="O22" s="20"/>
      <c r="P22" s="20"/>
      <c r="Q22" s="13">
        <f t="shared" si="6"/>
        <v>0</v>
      </c>
      <c r="R22" s="20"/>
      <c r="S22" s="20"/>
      <c r="T22" s="13">
        <f t="shared" si="7"/>
        <v>0</v>
      </c>
      <c r="U22" s="20"/>
      <c r="V22" s="20"/>
      <c r="W22" s="13">
        <f t="shared" si="2"/>
        <v>0</v>
      </c>
      <c r="X22" s="20"/>
      <c r="Y22" s="20"/>
      <c r="Z22" s="13">
        <f t="shared" si="1"/>
        <v>0</v>
      </c>
      <c r="AA22" s="20"/>
      <c r="AB22" s="20"/>
      <c r="AC22" s="13">
        <f t="shared" si="3"/>
        <v>0</v>
      </c>
    </row>
    <row r="23" spans="1:29" s="11" customFormat="1" ht="11.25" x14ac:dyDescent="0.2">
      <c r="A23" s="11">
        <v>18</v>
      </c>
      <c r="B23" s="17" t="s">
        <v>33</v>
      </c>
      <c r="C23" s="13">
        <v>20000</v>
      </c>
      <c r="D23" s="18"/>
      <c r="E23" s="13">
        <f t="shared" si="4"/>
        <v>20000</v>
      </c>
      <c r="F23" s="19"/>
      <c r="G23" s="20">
        <v>-3789</v>
      </c>
      <c r="H23" s="13">
        <f t="shared" si="5"/>
        <v>16211</v>
      </c>
      <c r="I23" s="20"/>
      <c r="J23" s="20">
        <v>-6698</v>
      </c>
      <c r="K23" s="13">
        <v>11591</v>
      </c>
      <c r="L23" s="20"/>
      <c r="M23" s="20">
        <v>-5519</v>
      </c>
      <c r="N23" s="13">
        <f t="shared" si="0"/>
        <v>6072</v>
      </c>
      <c r="O23" s="20"/>
      <c r="P23" s="20">
        <v>-6072</v>
      </c>
      <c r="Q23" s="13">
        <f t="shared" si="6"/>
        <v>0</v>
      </c>
      <c r="R23" s="20"/>
      <c r="S23" s="20"/>
      <c r="T23" s="13">
        <f t="shared" si="7"/>
        <v>0</v>
      </c>
      <c r="U23" s="20"/>
      <c r="V23" s="20"/>
      <c r="W23" s="13">
        <f t="shared" si="2"/>
        <v>0</v>
      </c>
      <c r="X23" s="20"/>
      <c r="Y23" s="20"/>
      <c r="Z23" s="13">
        <f t="shared" si="1"/>
        <v>0</v>
      </c>
      <c r="AA23" s="20"/>
      <c r="AB23" s="20"/>
      <c r="AC23" s="13">
        <f t="shared" si="3"/>
        <v>0</v>
      </c>
    </row>
    <row r="24" spans="1:29" s="11" customFormat="1" ht="11.25" x14ac:dyDescent="0.2">
      <c r="A24" s="11">
        <v>19</v>
      </c>
      <c r="B24" s="17" t="s">
        <v>34</v>
      </c>
      <c r="C24" s="13"/>
      <c r="D24" s="18"/>
      <c r="E24" s="13">
        <f t="shared" si="4"/>
        <v>0</v>
      </c>
      <c r="F24" s="19">
        <v>5000</v>
      </c>
      <c r="G24" s="20">
        <v>0</v>
      </c>
      <c r="H24" s="13">
        <f t="shared" si="5"/>
        <v>5000</v>
      </c>
      <c r="I24" s="20"/>
      <c r="J24" s="20"/>
      <c r="K24" s="13">
        <f t="shared" si="8"/>
        <v>5000</v>
      </c>
      <c r="L24" s="20"/>
      <c r="M24" s="20">
        <v>-1120</v>
      </c>
      <c r="N24" s="13">
        <f t="shared" si="0"/>
        <v>3880</v>
      </c>
      <c r="O24" s="20"/>
      <c r="P24" s="20">
        <v>-970</v>
      </c>
      <c r="Q24" s="13">
        <f t="shared" si="6"/>
        <v>2910</v>
      </c>
      <c r="R24" s="20"/>
      <c r="S24" s="20">
        <v>-970</v>
      </c>
      <c r="T24" s="13">
        <f t="shared" si="7"/>
        <v>1940</v>
      </c>
      <c r="U24" s="20"/>
      <c r="V24" s="20">
        <v>-970</v>
      </c>
      <c r="W24" s="13">
        <f t="shared" si="2"/>
        <v>970</v>
      </c>
      <c r="X24" s="20"/>
      <c r="Y24" s="20">
        <v>-970</v>
      </c>
      <c r="Z24" s="13">
        <f t="shared" si="1"/>
        <v>0</v>
      </c>
      <c r="AA24" s="20"/>
      <c r="AB24" s="20"/>
      <c r="AC24" s="13">
        <f t="shared" si="3"/>
        <v>0</v>
      </c>
    </row>
    <row r="25" spans="1:29" s="11" customFormat="1" ht="11.25" x14ac:dyDescent="0.2">
      <c r="B25" s="23" t="s">
        <v>35</v>
      </c>
      <c r="C25" s="24">
        <f>SUM(C9:C24)</f>
        <v>61579.834999999999</v>
      </c>
      <c r="D25" s="24">
        <f t="shared" ref="D25:AC25" si="9">SUM(D9:D24)</f>
        <v>-250</v>
      </c>
      <c r="E25" s="24">
        <f t="shared" si="9"/>
        <v>61329.834999999999</v>
      </c>
      <c r="F25" s="24">
        <f t="shared" si="9"/>
        <v>22023</v>
      </c>
      <c r="G25" s="24">
        <f t="shared" si="9"/>
        <v>-11857</v>
      </c>
      <c r="H25" s="24">
        <f t="shared" si="9"/>
        <v>71495.834999999992</v>
      </c>
      <c r="I25" s="24">
        <f t="shared" si="9"/>
        <v>7306</v>
      </c>
      <c r="J25" s="24">
        <f t="shared" si="9"/>
        <v>-14039</v>
      </c>
      <c r="K25" s="24">
        <f t="shared" si="9"/>
        <v>70320</v>
      </c>
      <c r="L25" s="24">
        <f t="shared" si="9"/>
        <v>6077</v>
      </c>
      <c r="M25" s="24">
        <f t="shared" si="9"/>
        <v>-15390</v>
      </c>
      <c r="N25" s="24">
        <f t="shared" si="9"/>
        <v>61007</v>
      </c>
      <c r="O25" s="24">
        <f t="shared" si="9"/>
        <v>10257</v>
      </c>
      <c r="P25" s="24">
        <f t="shared" si="9"/>
        <v>-27941</v>
      </c>
      <c r="Q25" s="24">
        <f t="shared" si="9"/>
        <v>43323</v>
      </c>
      <c r="R25" s="24">
        <f t="shared" si="9"/>
        <v>34558</v>
      </c>
      <c r="S25" s="24">
        <f t="shared" si="9"/>
        <v>-52242</v>
      </c>
      <c r="T25" s="24">
        <f t="shared" si="9"/>
        <v>25639</v>
      </c>
      <c r="U25" s="24">
        <f t="shared" si="9"/>
        <v>16730</v>
      </c>
      <c r="V25" s="24">
        <f t="shared" si="9"/>
        <v>-24768</v>
      </c>
      <c r="W25" s="24">
        <f t="shared" si="9"/>
        <v>17601</v>
      </c>
      <c r="X25" s="24">
        <f t="shared" si="9"/>
        <v>2900</v>
      </c>
      <c r="Y25" s="24">
        <f t="shared" si="9"/>
        <v>-3625</v>
      </c>
      <c r="Z25" s="24">
        <f t="shared" si="9"/>
        <v>16876</v>
      </c>
      <c r="AA25" s="24">
        <f t="shared" si="9"/>
        <v>2842</v>
      </c>
      <c r="AB25" s="24">
        <f t="shared" si="9"/>
        <v>-1942</v>
      </c>
      <c r="AC25" s="24">
        <f t="shared" si="9"/>
        <v>17776</v>
      </c>
    </row>
    <row r="26" spans="1:29" s="22" customFormat="1" ht="11.25" x14ac:dyDescent="0.2">
      <c r="B26" s="23" t="s">
        <v>36</v>
      </c>
      <c r="C26" s="25"/>
      <c r="D26" s="25"/>
      <c r="E26" s="25"/>
      <c r="F26" s="25"/>
      <c r="G26" s="25"/>
      <c r="H26" s="25">
        <f>SUM(H5,H6,H7,H13,H25)</f>
        <v>105057.11099999989</v>
      </c>
      <c r="I26" s="25">
        <f>SUM(I5,I6,I7,I13,I25)</f>
        <v>18857</v>
      </c>
      <c r="J26" s="25">
        <f>SUM(J5,J6,J7,J13,J25)</f>
        <v>-14098</v>
      </c>
      <c r="K26" s="25">
        <f>SUM(K5+K6+K7+K25)</f>
        <v>103904</v>
      </c>
      <c r="L26" s="25">
        <f t="shared" ref="L26:AC26" si="10">SUM(L5+L6+L7+L25)</f>
        <v>6077</v>
      </c>
      <c r="M26" s="25">
        <f t="shared" si="10"/>
        <v>-17390</v>
      </c>
      <c r="N26" s="25">
        <f t="shared" si="10"/>
        <v>92591</v>
      </c>
      <c r="O26" s="25">
        <f t="shared" si="10"/>
        <v>10257</v>
      </c>
      <c r="P26" s="25">
        <f t="shared" si="10"/>
        <v>-45519</v>
      </c>
      <c r="Q26" s="25">
        <f t="shared" si="10"/>
        <v>57329</v>
      </c>
      <c r="R26" s="25">
        <f t="shared" si="10"/>
        <v>41022</v>
      </c>
      <c r="S26" s="25">
        <f t="shared" si="10"/>
        <v>-61570</v>
      </c>
      <c r="T26" s="25">
        <f t="shared" si="10"/>
        <v>36781</v>
      </c>
      <c r="U26" s="25">
        <f t="shared" si="10"/>
        <v>22230</v>
      </c>
      <c r="V26" s="25">
        <f t="shared" si="10"/>
        <v>-26768</v>
      </c>
      <c r="W26" s="25">
        <f t="shared" si="10"/>
        <v>32243</v>
      </c>
      <c r="X26" s="25">
        <f t="shared" si="10"/>
        <v>2900</v>
      </c>
      <c r="Y26" s="25">
        <f t="shared" si="10"/>
        <v>-5625</v>
      </c>
      <c r="Z26" s="25">
        <f t="shared" si="10"/>
        <v>29518</v>
      </c>
      <c r="AA26" s="25">
        <f t="shared" si="10"/>
        <v>2842</v>
      </c>
      <c r="AB26" s="25">
        <f t="shared" si="10"/>
        <v>-3884</v>
      </c>
      <c r="AC26" s="25">
        <f t="shared" si="10"/>
        <v>28476</v>
      </c>
    </row>
    <row r="27" spans="1:29" s="22" customFormat="1" ht="11.25" x14ac:dyDescent="0.2">
      <c r="B27" s="23"/>
      <c r="C27" s="25"/>
      <c r="D27" s="25"/>
      <c r="E27" s="25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s="22" customFormat="1" ht="11.25" x14ac:dyDescent="0.2">
      <c r="B28" s="23" t="s">
        <v>37</v>
      </c>
      <c r="C28" s="25"/>
      <c r="D28" s="25"/>
      <c r="E28" s="25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s="11" customFormat="1" ht="11.25" x14ac:dyDescent="0.2">
      <c r="A29" s="11">
        <v>6</v>
      </c>
      <c r="B29" s="17" t="s">
        <v>38</v>
      </c>
      <c r="C29" s="13">
        <v>3296.4527499999999</v>
      </c>
      <c r="D29" s="18"/>
      <c r="E29" s="13">
        <f>SUM(C29:D29)</f>
        <v>3296.4527499999999</v>
      </c>
      <c r="F29" s="19">
        <v>351</v>
      </c>
      <c r="G29" s="20"/>
      <c r="H29" s="13">
        <f>SUM(E29:G29)</f>
        <v>3647.4527499999999</v>
      </c>
      <c r="I29" s="20">
        <v>300</v>
      </c>
      <c r="J29" s="27">
        <v>-900</v>
      </c>
      <c r="K29" s="13">
        <f>SUM(H29:J29)</f>
        <v>3047.4527499999999</v>
      </c>
      <c r="L29" s="20">
        <v>200</v>
      </c>
      <c r="M29" s="20">
        <v>-265</v>
      </c>
      <c r="N29" s="13">
        <f>SUM(K29:M29)</f>
        <v>2982.4527499999999</v>
      </c>
      <c r="O29" s="20">
        <v>200</v>
      </c>
      <c r="P29" s="20">
        <v>-105</v>
      </c>
      <c r="Q29" s="13">
        <f>SUM(N29:P29)</f>
        <v>3077.4527499999999</v>
      </c>
      <c r="R29" s="20">
        <v>200</v>
      </c>
      <c r="S29" s="20">
        <v>-600</v>
      </c>
      <c r="T29" s="13">
        <f>SUM(Q29:S29)</f>
        <v>2677.4527499999999</v>
      </c>
      <c r="U29" s="20">
        <v>200</v>
      </c>
      <c r="V29" s="20">
        <v>-105</v>
      </c>
      <c r="W29" s="13">
        <f>SUM(T29:V29)</f>
        <v>2772.4527499999999</v>
      </c>
      <c r="X29" s="20">
        <v>200</v>
      </c>
      <c r="Y29" s="20">
        <v>-105</v>
      </c>
      <c r="Z29" s="13">
        <f>SUM(X29:Y29)</f>
        <v>95</v>
      </c>
      <c r="AA29" s="20">
        <v>200</v>
      </c>
      <c r="AB29" s="20">
        <v>-105</v>
      </c>
      <c r="AC29" s="13">
        <f>SUM(AA29:AB29)</f>
        <v>95</v>
      </c>
    </row>
    <row r="30" spans="1:29" s="11" customFormat="1" ht="11.25" x14ac:dyDescent="0.2">
      <c r="A30" s="11">
        <v>8</v>
      </c>
      <c r="B30" s="17" t="s">
        <v>39</v>
      </c>
      <c r="C30" s="13">
        <v>0.32000000000005002</v>
      </c>
      <c r="D30" s="18"/>
      <c r="E30" s="13">
        <f>SUM(C30:D30)</f>
        <v>0.32000000000005002</v>
      </c>
      <c r="F30" s="19">
        <v>198</v>
      </c>
      <c r="G30" s="20"/>
      <c r="H30" s="25">
        <f>SUM(E30:G30)</f>
        <v>198.32000000000005</v>
      </c>
      <c r="I30" s="20"/>
      <c r="J30" s="20"/>
      <c r="K30" s="13">
        <f>SUM(H30:J30)</f>
        <v>198.32000000000005</v>
      </c>
      <c r="L30" s="20"/>
      <c r="M30" s="20"/>
      <c r="N30" s="13">
        <f>SUM(K30:M30)</f>
        <v>198.32000000000005</v>
      </c>
      <c r="O30" s="20"/>
      <c r="P30" s="20">
        <v>-198</v>
      </c>
      <c r="Q30" s="13">
        <f>SUM(N30:P30)</f>
        <v>0.32000000000005002</v>
      </c>
      <c r="R30" s="20"/>
      <c r="S30" s="20"/>
      <c r="T30" s="13">
        <f>SUM(Q30:S30)</f>
        <v>0.32000000000005002</v>
      </c>
      <c r="U30" s="20"/>
      <c r="V30" s="20"/>
      <c r="W30" s="13">
        <f>SUM(T30:V30)</f>
        <v>0.32000000000005002</v>
      </c>
      <c r="X30" s="20"/>
      <c r="Y30" s="20"/>
      <c r="Z30" s="13">
        <f>SUM(X30:Y30)</f>
        <v>0</v>
      </c>
      <c r="AA30" s="20"/>
      <c r="AB30" s="20"/>
      <c r="AC30" s="13">
        <f>SUM(AA30:AB30)</f>
        <v>0</v>
      </c>
    </row>
    <row r="31" spans="1:29" s="11" customFormat="1" ht="11.25" x14ac:dyDescent="0.2">
      <c r="A31" s="11">
        <v>11</v>
      </c>
      <c r="B31" s="17" t="s">
        <v>40</v>
      </c>
      <c r="C31" s="13">
        <v>510</v>
      </c>
      <c r="D31" s="18"/>
      <c r="E31" s="13">
        <f>SUM(C31:D31)</f>
        <v>510</v>
      </c>
      <c r="F31" s="19"/>
      <c r="G31" s="20"/>
      <c r="H31" s="25">
        <f>SUM(E31:G31)</f>
        <v>510</v>
      </c>
      <c r="I31" s="20"/>
      <c r="J31" s="20">
        <v>-510</v>
      </c>
      <c r="K31" s="13">
        <v>510</v>
      </c>
      <c r="L31" s="20"/>
      <c r="M31" s="20">
        <v>-510</v>
      </c>
      <c r="N31" s="13">
        <f>SUM(K31:M31)</f>
        <v>0</v>
      </c>
      <c r="O31" s="20"/>
      <c r="P31" s="20"/>
      <c r="Q31" s="13">
        <f>SUM(N31:P31)</f>
        <v>0</v>
      </c>
      <c r="R31" s="20"/>
      <c r="S31" s="20"/>
      <c r="T31" s="13">
        <f>SUM(Q31:S31)</f>
        <v>0</v>
      </c>
      <c r="U31" s="20"/>
      <c r="V31" s="20"/>
      <c r="W31" s="13">
        <f>SUM(T31:V31)</f>
        <v>0</v>
      </c>
      <c r="X31" s="20"/>
      <c r="Y31" s="20"/>
      <c r="Z31" s="13">
        <f>SUM(X31:Y31)</f>
        <v>0</v>
      </c>
      <c r="AA31" s="20"/>
      <c r="AB31" s="20"/>
      <c r="AC31" s="13">
        <f>SUM(AA31:AB31)</f>
        <v>0</v>
      </c>
    </row>
    <row r="32" spans="1:29" s="11" customFormat="1" ht="11.25" x14ac:dyDescent="0.2">
      <c r="B32" s="28" t="s">
        <v>41</v>
      </c>
      <c r="C32" s="29">
        <f>SUM(C29:C31)</f>
        <v>3806.7727500000001</v>
      </c>
      <c r="D32" s="29">
        <f t="shared" ref="D32:AC32" si="11">SUM(D29:D31)</f>
        <v>0</v>
      </c>
      <c r="E32" s="29">
        <f t="shared" si="11"/>
        <v>3806.7727500000001</v>
      </c>
      <c r="F32" s="29">
        <f t="shared" si="11"/>
        <v>549</v>
      </c>
      <c r="G32" s="29">
        <f t="shared" si="11"/>
        <v>0</v>
      </c>
      <c r="H32" s="24">
        <f t="shared" si="11"/>
        <v>4355.7727500000001</v>
      </c>
      <c r="I32" s="24">
        <f t="shared" si="11"/>
        <v>300</v>
      </c>
      <c r="J32" s="24">
        <f t="shared" si="11"/>
        <v>-1410</v>
      </c>
      <c r="K32" s="24">
        <f t="shared" si="11"/>
        <v>3755.7727500000001</v>
      </c>
      <c r="L32" s="24">
        <f t="shared" si="11"/>
        <v>200</v>
      </c>
      <c r="M32" s="24">
        <f t="shared" si="11"/>
        <v>-775</v>
      </c>
      <c r="N32" s="24">
        <f t="shared" si="11"/>
        <v>3180.7727500000001</v>
      </c>
      <c r="O32" s="24">
        <f t="shared" si="11"/>
        <v>200</v>
      </c>
      <c r="P32" s="24">
        <f t="shared" si="11"/>
        <v>-303</v>
      </c>
      <c r="Q32" s="24">
        <f t="shared" si="11"/>
        <v>3077.7727500000001</v>
      </c>
      <c r="R32" s="24">
        <f t="shared" si="11"/>
        <v>200</v>
      </c>
      <c r="S32" s="24">
        <f t="shared" si="11"/>
        <v>-600</v>
      </c>
      <c r="T32" s="24">
        <f t="shared" si="11"/>
        <v>2677.7727500000001</v>
      </c>
      <c r="U32" s="24">
        <f t="shared" si="11"/>
        <v>200</v>
      </c>
      <c r="V32" s="24">
        <f t="shared" si="11"/>
        <v>-105</v>
      </c>
      <c r="W32" s="24">
        <f t="shared" si="11"/>
        <v>2772.7727500000001</v>
      </c>
      <c r="X32" s="24">
        <f t="shared" si="11"/>
        <v>200</v>
      </c>
      <c r="Y32" s="24">
        <f t="shared" si="11"/>
        <v>-105</v>
      </c>
      <c r="Z32" s="24">
        <f t="shared" si="11"/>
        <v>95</v>
      </c>
      <c r="AA32" s="24">
        <f t="shared" si="11"/>
        <v>200</v>
      </c>
      <c r="AB32" s="24">
        <f t="shared" si="11"/>
        <v>-105</v>
      </c>
      <c r="AC32" s="24">
        <f t="shared" si="11"/>
        <v>95</v>
      </c>
    </row>
    <row r="33" spans="2:11" s="5" customFormat="1" ht="11.25" x14ac:dyDescent="0.2">
      <c r="B33" s="30"/>
      <c r="C33" s="31"/>
      <c r="D33" s="3"/>
    </row>
    <row r="34" spans="2:11" ht="43.2" x14ac:dyDescent="0.3">
      <c r="B34" s="39" t="s">
        <v>53</v>
      </c>
      <c r="K34" s="32"/>
    </row>
    <row r="36" spans="2:11" x14ac:dyDescent="0.3">
      <c r="B36" s="37" t="s">
        <v>54</v>
      </c>
      <c r="K36" s="32">
        <v>17578</v>
      </c>
    </row>
    <row r="37" spans="2:11" x14ac:dyDescent="0.3">
      <c r="B37" s="37" t="s">
        <v>47</v>
      </c>
    </row>
    <row r="38" spans="2:11" x14ac:dyDescent="0.3">
      <c r="B38" s="37" t="s">
        <v>43</v>
      </c>
      <c r="K38" s="32">
        <v>11578</v>
      </c>
    </row>
    <row r="39" spans="2:11" x14ac:dyDescent="0.3">
      <c r="B39" s="37" t="s">
        <v>44</v>
      </c>
      <c r="K39" s="32">
        <v>4000</v>
      </c>
    </row>
    <row r="40" spans="2:11" ht="28.8" x14ac:dyDescent="0.3">
      <c r="B40" s="37" t="s">
        <v>45</v>
      </c>
      <c r="K40" s="32">
        <v>1000</v>
      </c>
    </row>
    <row r="41" spans="2:11" ht="28.8" x14ac:dyDescent="0.3">
      <c r="B41" s="37" t="s">
        <v>46</v>
      </c>
      <c r="K41" s="32">
        <v>1000</v>
      </c>
    </row>
    <row r="42" spans="2:11" x14ac:dyDescent="0.3">
      <c r="B42" s="38"/>
      <c r="K42" s="40">
        <f>SUM(K38:K41)</f>
        <v>17578</v>
      </c>
    </row>
    <row r="43" spans="2:11" x14ac:dyDescent="0.3">
      <c r="B43" s="38"/>
      <c r="K43" s="40"/>
    </row>
    <row r="44" spans="2:11" ht="28.8" x14ac:dyDescent="0.3">
      <c r="B44" s="37" t="s">
        <v>49</v>
      </c>
      <c r="K44" s="40">
        <v>7504</v>
      </c>
    </row>
    <row r="45" spans="2:11" ht="28.8" x14ac:dyDescent="0.3">
      <c r="B45" s="37" t="s">
        <v>50</v>
      </c>
    </row>
    <row r="46" spans="2:11" ht="43.2" x14ac:dyDescent="0.3">
      <c r="B46" s="37" t="s">
        <v>48</v>
      </c>
      <c r="K46" s="40">
        <v>2500</v>
      </c>
    </row>
    <row r="48" spans="2:11" ht="43.2" x14ac:dyDescent="0.3">
      <c r="B48" s="37" t="s">
        <v>52</v>
      </c>
      <c r="K48" s="40">
        <v>6072</v>
      </c>
    </row>
    <row r="50" spans="2:11" ht="43.2" x14ac:dyDescent="0.3">
      <c r="B50" s="37" t="s">
        <v>51</v>
      </c>
      <c r="K50" s="40">
        <v>970</v>
      </c>
    </row>
  </sheetData>
  <pageMargins left="0.7" right="0.7" top="0.75" bottom="0.75" header="0.3" footer="0.3"/>
  <pageSetup paperSize="8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316FCF5F64740A5B591D01EEC9D07" ma:contentTypeVersion="1" ma:contentTypeDescription="Create a new document." ma:contentTypeScope="" ma:versionID="a08b3e75a23c1d31ae00e5530fcf90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26BE82-5188-48A6-AE1B-90EF8A38FC00}"/>
</file>

<file path=customXml/itemProps2.xml><?xml version="1.0" encoding="utf-8"?>
<ds:datastoreItem xmlns:ds="http://schemas.openxmlformats.org/officeDocument/2006/customXml" ds:itemID="{0F94DA72-1775-4FE7-B0D7-D737B61C87ED}"/>
</file>

<file path=customXml/itemProps3.xml><?xml version="1.0" encoding="utf-8"?>
<ds:datastoreItem xmlns:ds="http://schemas.openxmlformats.org/officeDocument/2006/customXml" ds:itemID="{DA97E9A8-0716-4211-9600-67F34F134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17</vt:lpstr>
      <vt:lpstr>'Jan 17'!Print_Area</vt:lpstr>
    </vt:vector>
  </TitlesOfParts>
  <Company>West Yorkshire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cliacc</dc:creator>
  <cp:lastModifiedBy>Wilkinson, Samantha</cp:lastModifiedBy>
  <cp:lastPrinted>2017-01-26T13:12:15Z</cp:lastPrinted>
  <dcterms:created xsi:type="dcterms:W3CDTF">2017-01-03T15:02:40Z</dcterms:created>
  <dcterms:modified xsi:type="dcterms:W3CDTF">2017-01-26T14:29:59Z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0x0101002E9316FCF5F64740A5B591D01EEC9D07</vt:lpwstr>
  </property>
</Properties>
</file>