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7920" windowHeight="5895" activeTab="0"/>
  </bookViews>
  <sheets>
    <sheet name="Movement Statement 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CENSUS_CALC">'[2].CENSUS_DATA'!#REF!</definedName>
    <definedName name="CENSUS_PRCNT">'[2].CENSUS_DATA'!#REF!</definedName>
    <definedName name="CRIT_CENSUS">'[2].CENSUS_DATA'!#REF!</definedName>
    <definedName name="CRIT_DFGMAND">'[2]DFG_MANDATORY'!#REF!</definedName>
    <definedName name="CRIT_HMO">'[2]HMO'!#REF!</definedName>
    <definedName name="CRIT_HOMEREP">'[2]HOME_REPAIR'!#REF!</definedName>
    <definedName name="CRIT_RENGRANT">'[2].RENOVATION_GRANT'!#REF!</definedName>
    <definedName name="CRIT_RENTEXP">#REF!</definedName>
    <definedName name="CRIT_SCHOOL">#REF!</definedName>
    <definedName name="CRIT_UNEMP">#REF!</definedName>
    <definedName name="EDUCATION">#REF!</definedName>
    <definedName name="EDUCATION_EXPBLK">#REF!</definedName>
    <definedName name="HEADS">#REF!</definedName>
    <definedName name="HEADS_EXPBLK">#REF!</definedName>
    <definedName name="Police2010_11">#REF!</definedName>
    <definedName name="Provorfin">#REF!</definedName>
    <definedName name="RENGRANT_PRCNT">'[2].RENOVATION_GRANT'!#REF!</definedName>
    <definedName name="RENTEXP">#REF!</definedName>
    <definedName name="RENTEXP_EXPBLK">#REF!</definedName>
    <definedName name="RENTEXP_PRCNT">#REF!</definedName>
    <definedName name="round_factor">'[4]Monetary Control totals'!$B$19</definedName>
    <definedName name="SCHOOL_PRCNT">#REF!</definedName>
    <definedName name="TRAVEL">#REF!</definedName>
    <definedName name="TRAVEL_EXPBLK">#REF!</definedName>
    <definedName name="UNINTENT2">'[2]UNINTENT_HOME'!#REF!</definedName>
  </definedNames>
  <calcPr fullCalcOnLoad="1"/>
</workbook>
</file>

<file path=xl/sharedStrings.xml><?xml version="1.0" encoding="utf-8"?>
<sst xmlns="http://schemas.openxmlformats.org/spreadsheetml/2006/main" count="90" uniqueCount="68">
  <si>
    <t xml:space="preserve"> </t>
  </si>
  <si>
    <t>£000</t>
  </si>
  <si>
    <t>Police Allowances</t>
  </si>
  <si>
    <t>Other</t>
  </si>
  <si>
    <t>Income</t>
  </si>
  <si>
    <t>Debt Charges</t>
  </si>
  <si>
    <t>Organisational Change</t>
  </si>
  <si>
    <t>IT</t>
  </si>
  <si>
    <t>Estates</t>
  </si>
  <si>
    <t>SUMMARY MOVEMENT STATEMENT  2013/14 TO 2014-15</t>
  </si>
  <si>
    <t>%</t>
  </si>
  <si>
    <t>BUDGET REQUIREMENT 2013-2014</t>
  </si>
  <si>
    <t xml:space="preserve">Add Back Council Tax Benefits Grant </t>
  </si>
  <si>
    <t>UNAVOIDABLE MOVEMENTS</t>
  </si>
  <si>
    <t>Pay and Prices</t>
  </si>
  <si>
    <t>Police Officer</t>
  </si>
  <si>
    <t>Police Staff</t>
  </si>
  <si>
    <t>General Inflation</t>
  </si>
  <si>
    <t xml:space="preserve">Revenue Implications of Capital </t>
  </si>
  <si>
    <t>Transformational Bids</t>
  </si>
  <si>
    <t xml:space="preserve">New Buildings PFI </t>
  </si>
  <si>
    <t>Software Maintenance</t>
  </si>
  <si>
    <t>Budget Increases</t>
  </si>
  <si>
    <t>Increments</t>
  </si>
  <si>
    <t>Contributions National IT Systems</t>
  </si>
  <si>
    <t>Bank Holiday Overtime</t>
  </si>
  <si>
    <t>Ill Health Retirements</t>
  </si>
  <si>
    <t>On Call Allowance</t>
  </si>
  <si>
    <t>Pensions Non Contractual Overtime</t>
  </si>
  <si>
    <t>LGPS increase</t>
  </si>
  <si>
    <t>Budget Reductions</t>
  </si>
  <si>
    <t>Agency Staff and Professional Fees Estates</t>
  </si>
  <si>
    <t>Organisational Change Costs</t>
  </si>
  <si>
    <t>Communications Officer</t>
  </si>
  <si>
    <t>Estates Agency Staff</t>
  </si>
  <si>
    <t>Project Officers</t>
  </si>
  <si>
    <t>Income and Grants</t>
  </si>
  <si>
    <t>Loan Charges Grant</t>
  </si>
  <si>
    <t>Loss of Income IT</t>
  </si>
  <si>
    <t>Interest on Revenue Balances</t>
  </si>
  <si>
    <t>Use Of Balances</t>
  </si>
  <si>
    <t>Reduce Use of Balances 2013-14</t>
  </si>
  <si>
    <t>Surplus Savings Transfer to Reserve</t>
  </si>
  <si>
    <t>Use of Organisational Change Reserve</t>
  </si>
  <si>
    <t>Force Budget Savings</t>
  </si>
  <si>
    <t>Police Pay</t>
  </si>
  <si>
    <t>Police Staff Pay</t>
  </si>
  <si>
    <t>Overtime</t>
  </si>
  <si>
    <t>Medical</t>
  </si>
  <si>
    <t>Transport and Travel</t>
  </si>
  <si>
    <t>Forensics</t>
  </si>
  <si>
    <t>Regional</t>
  </si>
  <si>
    <t>General running Costs</t>
  </si>
  <si>
    <t xml:space="preserve">Savings from 2012-13 </t>
  </si>
  <si>
    <t>Office of PCC  Budget Savings</t>
  </si>
  <si>
    <t>Community Safety Fund Grant Now in Main Grant</t>
  </si>
  <si>
    <t xml:space="preserve">Community Safety Grant Allocations </t>
  </si>
  <si>
    <t>Police Officer Recruits</t>
  </si>
  <si>
    <t>Growth</t>
  </si>
  <si>
    <t xml:space="preserve">Specials </t>
  </si>
  <si>
    <t>Direct Entry Recruits</t>
  </si>
  <si>
    <t>PSD Officers and Staff</t>
  </si>
  <si>
    <t>Transport</t>
  </si>
  <si>
    <t>Crime Registrar DCI</t>
  </si>
  <si>
    <t>Apprentice Scheme</t>
  </si>
  <si>
    <t>Sex Offenders Officers</t>
  </si>
  <si>
    <t>Savings Redirected to fund Officer Growth</t>
  </si>
  <si>
    <t>DRAFT BASE BUDGET 2014/15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</si>
</sst>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0"/>
    <numFmt numFmtId="166" formatCode="0.000"/>
    <numFmt numFmtId="167" formatCode="\ #,###,"/>
    <numFmt numFmtId="168" formatCode="###0;[Red]\-###0"/>
    <numFmt numFmtId="169" formatCode="0.0"/>
    <numFmt numFmtId="170" formatCode="\ #,###.000,"/>
    <numFmt numFmtId="171" formatCode="\ #,###.0000,"/>
    <numFmt numFmtId="172" formatCode="0.0000"/>
    <numFmt numFmtId="173" formatCode="###0.0;\-###0.0"/>
    <numFmt numFmtId="174" formatCode="#,##0;\(#,##0\)"/>
    <numFmt numFmtId="175" formatCode="###0;\-###0"/>
    <numFmt numFmtId="176" formatCode="\ #,###.00,"/>
    <numFmt numFmtId="177" formatCode="\ #,###.00000,"/>
    <numFmt numFmtId="178" formatCode="#,##0.000000000"/>
    <numFmt numFmtId="179" formatCode="#,##0.0000000000"/>
    <numFmt numFmtId="180" formatCode="#,##0.00000000000"/>
    <numFmt numFmtId="181" formatCode="\ #,###.0,"/>
    <numFmt numFmtId="182" formatCode="0.0%"/>
    <numFmt numFmtId="183" formatCode="#,##0.000;\-#,##0.000"/>
    <numFmt numFmtId="184" formatCode="#,##0.000000;\-#,##0.000000"/>
    <numFmt numFmtId="185" formatCode="#,##0_ ;\-#,##0\ "/>
    <numFmt numFmtId="186" formatCode="#,##0;[Red]\(#,##0\)"/>
    <numFmt numFmtId="187" formatCode="#,##0\ ;[Red]\(#,##0\);0\ "/>
    <numFmt numFmtId="188" formatCode="dd/mm/yy"/>
    <numFmt numFmtId="189" formatCode="&quot;£&quot;#,##0.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;[Red]\-#,"/>
    <numFmt numFmtId="197" formatCode="#,##0.000"/>
    <numFmt numFmtId="198" formatCode="0.00000"/>
    <numFmt numFmtId="199" formatCode="_-* #,##0_-;\-* #,##0_-;_-* &quot;-&quot;??_-;_-@_-"/>
    <numFmt numFmtId="200" formatCode="0.00000000"/>
    <numFmt numFmtId="201" formatCode="0.0000000"/>
    <numFmt numFmtId="202" formatCode="0.000000"/>
    <numFmt numFmtId="203" formatCode="0.000%"/>
    <numFmt numFmtId="204" formatCode="0.00000000000000%"/>
    <numFmt numFmtId="205" formatCode="[$-809]dd\ mmmm\ yyyy"/>
    <numFmt numFmtId="206" formatCode="dd\-mmmm"/>
    <numFmt numFmtId="207" formatCode="\ #,###.000000,"/>
    <numFmt numFmtId="208" formatCode="\ #,###.0000000,"/>
    <numFmt numFmtId="209" formatCode="\ #,###.00000000,"/>
    <numFmt numFmtId="210" formatCode="0.000000000"/>
    <numFmt numFmtId="211" formatCode="#,###"/>
    <numFmt numFmtId="212" formatCode="#.0,"/>
    <numFmt numFmtId="213" formatCode="&quot;£&quot;#,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4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  <xf numFmtId="6" fontId="22" fillId="0" borderId="0" xfId="0" applyNumberFormat="1" applyFont="1" applyAlignment="1" quotePrefix="1">
      <alignment horizontal="right"/>
    </xf>
    <xf numFmtId="0" fontId="22" fillId="0" borderId="0" xfId="0" applyFont="1" applyAlignment="1" quotePrefix="1">
      <alignment horizontal="right"/>
    </xf>
    <xf numFmtId="2" fontId="2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_2012 12 19 Table for CFOs final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yp-infoshare/sites/kbf/Finances/Budgets/BUDGETS2/Budget%20Working%20Papers/Budget%20Wp%202014%20-2015/Budget%20WP%202013-14%20to%202014-15%20%20January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RA\Police\Police%20Finance\33_2013-14%20Settlement\Damping\18%20December\Wales\20121212%20%20Wales%20add%20rule%201%20and%20WTU%20-%20REVIS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RA\Police\Police%20Finance\04_Police%20Allocation%20Formula\02_PFF%20Models\pff2013%20-%20WORKING%20MODEL\20121101%20PFFModel_1314_Pre%20August%20Statement_TJ%20AGREED%20WITH%20DCL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ing"/>
      <sheetName val="Savings Summary"/>
      <sheetName val="MTFF SUMMARY"/>
      <sheetName val="MTFF  New"/>
      <sheetName val="MTFF "/>
      <sheetName val="Chart1"/>
      <sheetName val="Sheet2"/>
      <sheetName val="PF Wp Non Pay Savings Latest"/>
      <sheetName val="People Forecast  Cumulative"/>
      <sheetName val="People Forecast "/>
      <sheetName val="Changes in this version"/>
      <sheetName val="Budget on Sun"/>
      <sheetName val="People "/>
      <sheetName val="Movement Statement "/>
      <sheetName val="Force Budget Analysis "/>
      <sheetName val="SUMMARY BUDGET MOVES "/>
      <sheetName val="SUBJ ANALYSIS SUMMARY"/>
      <sheetName val="DEVOLVED AND DEL INC TRAIN"/>
      <sheetName val="NON DEV NON DEL "/>
      <sheetName val="PENSIONS"/>
      <sheetName val="CSF Grant"/>
      <sheetName val="Final table - as values"/>
      <sheetName val="Sheet1"/>
      <sheetName val="People Forecast  (2)"/>
      <sheetName val="Pay Savings Rec"/>
      <sheetName val="Winsor"/>
      <sheetName val="Staff Movement 31 March 2014"/>
      <sheetName val="PFI Summary 31th May 2012"/>
      <sheetName val="Debt Charges"/>
    </sheetNames>
    <sheetDataSet>
      <sheetData sheetId="4">
        <row r="13">
          <cell r="F13">
            <v>2383.241232854358</v>
          </cell>
        </row>
        <row r="14">
          <cell r="F14">
            <v>31.98090037747765</v>
          </cell>
        </row>
        <row r="15">
          <cell r="F15">
            <v>1034.0335249716304</v>
          </cell>
        </row>
        <row r="16">
          <cell r="F16">
            <v>69.05051178122686</v>
          </cell>
        </row>
        <row r="17">
          <cell r="F17">
            <v>15.932098452424766</v>
          </cell>
        </row>
        <row r="51">
          <cell r="F51">
            <v>1552.0097907</v>
          </cell>
        </row>
        <row r="74">
          <cell r="F74">
            <v>371.56933333333336</v>
          </cell>
        </row>
        <row r="80">
          <cell r="F80">
            <v>26.04263221153846</v>
          </cell>
        </row>
        <row r="90">
          <cell r="B90">
            <v>417710.3434602978</v>
          </cell>
        </row>
        <row r="92">
          <cell r="B92">
            <v>6900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GR and WTU 13-14"/>
      <sheetName val="13-14 (12 Dec))"/>
      <sheetName val="SSA 13-14 (12 Dec)"/>
      <sheetName val="PAF Output 12 Dec 2013-14"/>
      <sheetName val="12-13 Basline"/>
      <sheetName val="WG 13-14 (11 Dec)  formatted"/>
      <sheetName val="WG  13-14 (12 Dec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lcome Sheet"/>
      <sheetName val="Version History"/>
      <sheetName val="ABC - Activity Weights"/>
      <sheetName val="Monetary Control totals"/>
      <sheetName val="Variable Data"/>
      <sheetName val="updated var data"/>
      <sheetName val="Regression Coeffs"/>
      <sheetName val="Workload - Crime"/>
      <sheetName val="Workload - Incidents"/>
      <sheetName val="Workload - FOC"/>
      <sheetName val="Workload - Traffic"/>
      <sheetName val="Workload - Special Events"/>
      <sheetName val="Sparsity Top Up"/>
      <sheetName val="Workload - Security"/>
      <sheetName val="Coeffs Step1"/>
      <sheetName val="Allocations Step1"/>
      <sheetName val="Coeffs Step2"/>
      <sheetName val="Allocations Step2"/>
      <sheetName val="Allocations_Police Grant Report"/>
      <sheetName val="Coefficients_PG Report"/>
    </sheetNames>
    <sheetDataSet>
      <sheetData sheetId="3">
        <row r="19">
          <cell r="B19">
            <v>10000000000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O102"/>
  <sheetViews>
    <sheetView tabSelected="1" workbookViewId="0" topLeftCell="A43">
      <selection activeCell="I8" sqref="I8"/>
    </sheetView>
  </sheetViews>
  <sheetFormatPr defaultColWidth="9.140625" defaultRowHeight="12.75"/>
  <cols>
    <col min="1" max="1" width="4.28125" style="0" customWidth="1"/>
    <col min="3" max="3" width="11.7109375" style="0" customWidth="1"/>
    <col min="4" max="4" width="10.28125" style="0" customWidth="1"/>
    <col min="10" max="10" width="12.8515625" style="10" customWidth="1"/>
  </cols>
  <sheetData>
    <row r="1" spans="3:10" s="3" customFormat="1" ht="15.75">
      <c r="C1" s="4" t="s">
        <v>9</v>
      </c>
      <c r="J1" s="5"/>
    </row>
    <row r="4" spans="2:10" s="3" customFormat="1" ht="12.75">
      <c r="B4" s="3" t="s">
        <v>0</v>
      </c>
      <c r="H4" s="6" t="s">
        <v>1</v>
      </c>
      <c r="I4" s="7" t="s">
        <v>1</v>
      </c>
      <c r="J4" s="8" t="s">
        <v>10</v>
      </c>
    </row>
    <row r="6" spans="2:13" ht="12.75">
      <c r="B6" s="3" t="s">
        <v>11</v>
      </c>
      <c r="C6" s="3"/>
      <c r="D6" s="3"/>
      <c r="E6" s="3"/>
      <c r="H6" s="9"/>
      <c r="I6" s="9">
        <f>'[1]MTFF '!B90-'[1]MTFF '!B92</f>
        <v>410810.3434602978</v>
      </c>
      <c r="L6" s="9"/>
      <c r="M6" s="9"/>
    </row>
    <row r="7" spans="2:14" ht="12.75">
      <c r="B7" s="3" t="s">
        <v>12</v>
      </c>
      <c r="C7" s="3"/>
      <c r="D7" s="3"/>
      <c r="E7" s="3"/>
      <c r="H7" s="9"/>
      <c r="I7" s="9">
        <v>14422</v>
      </c>
      <c r="L7" s="9"/>
      <c r="M7" s="9"/>
      <c r="N7" s="9"/>
    </row>
    <row r="8" spans="2:13" ht="12.75">
      <c r="B8" s="3"/>
      <c r="C8" s="3"/>
      <c r="D8" s="3"/>
      <c r="E8" s="3"/>
      <c r="H8" s="9"/>
      <c r="I8" s="9">
        <f>I6+I7</f>
        <v>425232.3434602978</v>
      </c>
      <c r="L8" s="9"/>
      <c r="M8" s="9"/>
    </row>
    <row r="9" spans="2:13" ht="12.75">
      <c r="B9" s="3"/>
      <c r="C9" s="3"/>
      <c r="D9" s="3"/>
      <c r="E9" s="3"/>
      <c r="H9" s="9"/>
      <c r="I9" s="9"/>
      <c r="M9" s="9"/>
    </row>
    <row r="10" spans="2:9" ht="12.75">
      <c r="B10" t="s">
        <v>13</v>
      </c>
      <c r="H10" s="9" t="s">
        <v>0</v>
      </c>
      <c r="I10" s="9"/>
    </row>
    <row r="11" spans="1:9" ht="12.75">
      <c r="A11" s="11"/>
      <c r="B11" t="s">
        <v>14</v>
      </c>
      <c r="H11" s="9"/>
      <c r="I11" s="9"/>
    </row>
    <row r="12" spans="2:13" ht="12.75">
      <c r="B12" t="s">
        <v>15</v>
      </c>
      <c r="H12" s="9">
        <f>'[1]MTFF '!F13+'[1]MTFF '!F14+'[1]MTFF '!F16</f>
        <v>2484.272645013062</v>
      </c>
      <c r="I12" s="9"/>
      <c r="L12" s="12"/>
      <c r="M12" s="9"/>
    </row>
    <row r="13" spans="2:13" ht="12.75">
      <c r="B13" t="s">
        <v>16</v>
      </c>
      <c r="H13" s="9">
        <f>'[1]MTFF '!F15+'[1]MTFF '!F17</f>
        <v>1049.9656234240551</v>
      </c>
      <c r="I13" s="9"/>
      <c r="L13" s="12"/>
      <c r="M13" s="9"/>
    </row>
    <row r="14" spans="2:15" ht="12.75">
      <c r="B14" t="s">
        <v>17</v>
      </c>
      <c r="H14" s="13">
        <f>'[1]MTFF '!F51+'[1]MTFF '!F74+'[1]MTFF '!F80</f>
        <v>1949.6217562448717</v>
      </c>
      <c r="I14" s="9">
        <f>SUM(H12:H14)</f>
        <v>5483.860024681989</v>
      </c>
      <c r="J14" s="10">
        <f>+I14/$I$8%</f>
        <v>1.2896149855529497</v>
      </c>
      <c r="L14" s="9"/>
      <c r="M14" s="9"/>
      <c r="O14" s="9"/>
    </row>
    <row r="15" spans="8:12" ht="12.75">
      <c r="H15" s="9"/>
      <c r="I15" s="9"/>
      <c r="L15" s="12"/>
    </row>
    <row r="16" spans="8:12" ht="12.75">
      <c r="H16" s="9"/>
      <c r="I16" s="9"/>
      <c r="L16" s="12"/>
    </row>
    <row r="17" spans="1:12" ht="12.75">
      <c r="A17" s="11"/>
      <c r="B17" t="s">
        <v>18</v>
      </c>
      <c r="H17" s="9"/>
      <c r="I17" s="9"/>
      <c r="L17" s="12"/>
    </row>
    <row r="18" spans="2:14" ht="12.75">
      <c r="B18" t="s">
        <v>5</v>
      </c>
      <c r="H18" s="9">
        <v>0</v>
      </c>
      <c r="I18" s="9"/>
      <c r="L18" s="12"/>
      <c r="M18" s="9"/>
      <c r="N18" s="9"/>
    </row>
    <row r="19" spans="2:14" ht="12.75">
      <c r="B19" t="s">
        <v>19</v>
      </c>
      <c r="H19" s="9">
        <v>675</v>
      </c>
      <c r="I19" s="9"/>
      <c r="L19" s="12"/>
      <c r="M19" s="9"/>
      <c r="N19" s="9"/>
    </row>
    <row r="20" spans="2:14" ht="12.75">
      <c r="B20" t="s">
        <v>20</v>
      </c>
      <c r="H20" s="14">
        <v>779</v>
      </c>
      <c r="I20" s="9"/>
      <c r="L20" s="12"/>
      <c r="M20" s="9"/>
      <c r="N20" s="9"/>
    </row>
    <row r="21" spans="2:15" ht="12.75">
      <c r="B21" t="s">
        <v>21</v>
      </c>
      <c r="H21" s="15">
        <v>350</v>
      </c>
      <c r="I21" s="9">
        <f>SUM(H18:H21)</f>
        <v>1804</v>
      </c>
      <c r="J21" s="10">
        <f>+I21/$I$8%</f>
        <v>0.42423866099179547</v>
      </c>
      <c r="L21" s="9"/>
      <c r="M21" s="9"/>
      <c r="N21" s="9"/>
      <c r="O21" s="9"/>
    </row>
    <row r="22" spans="8:12" ht="12.75">
      <c r="H22" s="14"/>
      <c r="I22" s="9"/>
      <c r="L22" s="12"/>
    </row>
    <row r="23" spans="1:12" ht="12.75">
      <c r="A23" s="11"/>
      <c r="B23" t="s">
        <v>22</v>
      </c>
      <c r="H23" s="14"/>
      <c r="I23" s="9"/>
      <c r="L23" s="12"/>
    </row>
    <row r="24" spans="1:14" ht="12.75">
      <c r="A24" s="11"/>
      <c r="B24" t="s">
        <v>23</v>
      </c>
      <c r="H24" s="14">
        <f>2085+30</f>
        <v>2115</v>
      </c>
      <c r="I24" s="9"/>
      <c r="L24" s="12"/>
      <c r="M24" s="9"/>
      <c r="N24" s="9"/>
    </row>
    <row r="25" spans="2:14" ht="12.75">
      <c r="B25" t="s">
        <v>24</v>
      </c>
      <c r="H25" s="14">
        <v>245</v>
      </c>
      <c r="I25" s="9"/>
      <c r="L25" s="12"/>
      <c r="M25" s="9"/>
      <c r="N25" s="9"/>
    </row>
    <row r="26" spans="2:14" ht="12.75">
      <c r="B26" t="s">
        <v>25</v>
      </c>
      <c r="H26" s="14">
        <v>300</v>
      </c>
      <c r="I26" s="9"/>
      <c r="L26" s="12"/>
      <c r="M26" s="9"/>
      <c r="N26" s="9"/>
    </row>
    <row r="27" spans="2:14" ht="12.75">
      <c r="B27" t="s">
        <v>26</v>
      </c>
      <c r="H27" s="14">
        <v>2125</v>
      </c>
      <c r="I27" s="9"/>
      <c r="L27" s="12"/>
      <c r="M27" s="9"/>
      <c r="N27" s="9"/>
    </row>
    <row r="28" spans="2:14" ht="12.75">
      <c r="B28" t="s">
        <v>27</v>
      </c>
      <c r="H28" s="14">
        <v>140</v>
      </c>
      <c r="I28" s="9"/>
      <c r="L28" s="12"/>
      <c r="M28" s="9"/>
      <c r="N28" s="9"/>
    </row>
    <row r="29" spans="2:14" ht="12.75">
      <c r="B29" t="s">
        <v>28</v>
      </c>
      <c r="H29" s="14">
        <v>176</v>
      </c>
      <c r="I29" s="9"/>
      <c r="L29" s="12"/>
      <c r="M29" s="9"/>
      <c r="N29" s="9"/>
    </row>
    <row r="30" spans="2:14" ht="12.75">
      <c r="B30" t="s">
        <v>29</v>
      </c>
      <c r="H30" s="14">
        <v>85</v>
      </c>
      <c r="I30" s="9"/>
      <c r="L30" s="12"/>
      <c r="M30" s="9"/>
      <c r="N30" s="9"/>
    </row>
    <row r="31" spans="2:13" ht="12.75">
      <c r="B31" t="s">
        <v>3</v>
      </c>
      <c r="H31" s="16">
        <v>73</v>
      </c>
      <c r="I31" s="9">
        <f>SUM(H24:H31)</f>
        <v>5259</v>
      </c>
      <c r="J31" s="10">
        <f>+I31/$I$8%</f>
        <v>1.2367356530797409</v>
      </c>
      <c r="L31" s="9"/>
      <c r="M31" s="9"/>
    </row>
    <row r="32" spans="9:13" ht="12.75">
      <c r="I32" s="9"/>
      <c r="M32" s="9"/>
    </row>
    <row r="33" spans="1:13" ht="12.75">
      <c r="A33" s="11"/>
      <c r="B33" t="s">
        <v>30</v>
      </c>
      <c r="H33" s="14"/>
      <c r="I33" s="9"/>
      <c r="M33" s="9"/>
    </row>
    <row r="34" spans="2:13" ht="12.75">
      <c r="B34" t="s">
        <v>31</v>
      </c>
      <c r="H34" s="14" t="s">
        <v>0</v>
      </c>
      <c r="I34" s="9">
        <v>-45</v>
      </c>
      <c r="J34" s="10">
        <f>+I34/$I$8%</f>
        <v>-0.010582449969307536</v>
      </c>
      <c r="L34" s="9"/>
      <c r="M34" s="9"/>
    </row>
    <row r="35" spans="2:14" ht="12.75">
      <c r="B35" t="s">
        <v>0</v>
      </c>
      <c r="C35" t="s">
        <v>0</v>
      </c>
      <c r="H35" s="14" t="s">
        <v>0</v>
      </c>
      <c r="I35" s="9" t="s">
        <v>0</v>
      </c>
      <c r="J35" s="10" t="s">
        <v>0</v>
      </c>
      <c r="M35" s="9"/>
      <c r="N35" s="9"/>
    </row>
    <row r="36" spans="2:14" ht="12.75">
      <c r="B36" t="s">
        <v>32</v>
      </c>
      <c r="H36" s="16"/>
      <c r="I36" s="9"/>
      <c r="M36" s="9"/>
      <c r="N36" s="9"/>
    </row>
    <row r="37" spans="2:14" ht="12.75">
      <c r="B37" t="s">
        <v>33</v>
      </c>
      <c r="H37" s="16">
        <v>50.3</v>
      </c>
      <c r="I37" s="9"/>
      <c r="M37" s="9"/>
      <c r="N37" s="9"/>
    </row>
    <row r="38" spans="2:14" ht="12.75">
      <c r="B38" t="s">
        <v>34</v>
      </c>
      <c r="H38" s="16">
        <v>330</v>
      </c>
      <c r="I38" s="9"/>
      <c r="M38" s="9"/>
      <c r="N38" s="9"/>
    </row>
    <row r="39" spans="2:14" ht="12.75">
      <c r="B39" t="s">
        <v>35</v>
      </c>
      <c r="H39" s="16">
        <v>193.3</v>
      </c>
      <c r="I39" s="9">
        <f>SUM(H37:H39)</f>
        <v>573.6</v>
      </c>
      <c r="J39" s="10">
        <f>+I39/$I$8%</f>
        <v>0.13489096227544006</v>
      </c>
      <c r="L39" s="9"/>
      <c r="M39" s="9"/>
      <c r="N39" s="9"/>
    </row>
    <row r="40" spans="8:14" ht="12.75">
      <c r="H40" s="16"/>
      <c r="I40" s="9"/>
      <c r="M40" s="9"/>
      <c r="N40" s="9"/>
    </row>
    <row r="41" spans="2:14" ht="12.75">
      <c r="B41" t="s">
        <v>36</v>
      </c>
      <c r="H41" s="16"/>
      <c r="I41" s="9"/>
      <c r="M41" s="9"/>
      <c r="N41" s="9"/>
    </row>
    <row r="42" spans="2:14" ht="12.75">
      <c r="B42" t="s">
        <v>37</v>
      </c>
      <c r="H42" s="16">
        <v>85</v>
      </c>
      <c r="I42" s="9"/>
      <c r="M42" s="9"/>
      <c r="N42" s="9"/>
    </row>
    <row r="43" spans="2:14" ht="12.75">
      <c r="B43" t="s">
        <v>38</v>
      </c>
      <c r="H43" s="14">
        <v>34</v>
      </c>
      <c r="I43" s="9"/>
      <c r="M43" s="9"/>
      <c r="N43" s="9"/>
    </row>
    <row r="44" spans="2:14" ht="12.75">
      <c r="B44" t="s">
        <v>39</v>
      </c>
      <c r="H44" s="14">
        <v>0</v>
      </c>
      <c r="I44" s="9">
        <f>SUM(H42:H45)</f>
        <v>119</v>
      </c>
      <c r="J44" s="10">
        <f>+I44/$I$8%</f>
        <v>0.027984701029946598</v>
      </c>
      <c r="L44" s="9"/>
      <c r="M44" s="9"/>
      <c r="N44" s="9"/>
    </row>
    <row r="45" spans="8:13" ht="12.75">
      <c r="H45" s="14"/>
      <c r="M45" s="9"/>
    </row>
    <row r="46" spans="8:13" ht="12.75">
      <c r="H46" s="14" t="s">
        <v>0</v>
      </c>
      <c r="M46" s="9"/>
    </row>
    <row r="47" spans="1:14" ht="12.75">
      <c r="A47" s="11"/>
      <c r="B47" t="s">
        <v>40</v>
      </c>
      <c r="H47" s="14"/>
      <c r="I47" s="9" t="s">
        <v>0</v>
      </c>
      <c r="J47" s="10" t="s">
        <v>0</v>
      </c>
      <c r="M47" s="9"/>
      <c r="N47" s="9"/>
    </row>
    <row r="48" spans="1:14" ht="12.75">
      <c r="A48" s="11"/>
      <c r="B48" t="s">
        <v>41</v>
      </c>
      <c r="H48" s="14">
        <v>6900</v>
      </c>
      <c r="I48" s="9"/>
      <c r="M48" s="9"/>
      <c r="N48" s="9"/>
    </row>
    <row r="49" spans="1:14" ht="12.75">
      <c r="A49" s="11"/>
      <c r="B49" t="s">
        <v>42</v>
      </c>
      <c r="H49" s="14">
        <v>8482</v>
      </c>
      <c r="I49" s="9"/>
      <c r="M49" s="9"/>
      <c r="N49" s="9"/>
    </row>
    <row r="50" spans="1:14" ht="12.75">
      <c r="A50" s="11"/>
      <c r="B50" t="s">
        <v>43</v>
      </c>
      <c r="H50" s="14">
        <v>-574</v>
      </c>
      <c r="I50" s="9">
        <f>SUM(H48:H50)</f>
        <v>14808</v>
      </c>
      <c r="J50" s="10">
        <f>+I50/$I$8%</f>
        <v>3.4823315365668</v>
      </c>
      <c r="L50" s="9"/>
      <c r="M50" s="9"/>
      <c r="N50" s="9"/>
    </row>
    <row r="51" spans="1:14" ht="12.75">
      <c r="A51" s="11"/>
      <c r="H51" s="14"/>
      <c r="I51" s="9"/>
      <c r="M51" s="9"/>
      <c r="N51" s="9"/>
    </row>
    <row r="52" spans="1:13" ht="12.75">
      <c r="A52" s="11"/>
      <c r="B52" t="s">
        <v>44</v>
      </c>
      <c r="H52" s="14"/>
      <c r="I52" s="9" t="s">
        <v>0</v>
      </c>
      <c r="J52" s="10" t="s">
        <v>0</v>
      </c>
      <c r="M52" s="9"/>
    </row>
    <row r="53" spans="1:13" ht="12.75">
      <c r="A53" s="11"/>
      <c r="B53" t="s">
        <v>45</v>
      </c>
      <c r="H53" s="14">
        <f>-4242+-10816</f>
        <v>-15058</v>
      </c>
      <c r="I53" s="9"/>
      <c r="M53" s="9"/>
    </row>
    <row r="54" spans="1:13" ht="12.75">
      <c r="A54" s="11"/>
      <c r="B54" t="s">
        <v>2</v>
      </c>
      <c r="H54" s="14">
        <f>-1950</f>
        <v>-1950</v>
      </c>
      <c r="I54" s="9"/>
      <c r="M54" s="9"/>
    </row>
    <row r="55" spans="1:13" ht="12.75">
      <c r="A55" s="11"/>
      <c r="B55" t="s">
        <v>46</v>
      </c>
      <c r="H55" s="14">
        <f>-4020+-496</f>
        <v>-4516</v>
      </c>
      <c r="I55" s="9"/>
      <c r="M55" s="9"/>
    </row>
    <row r="56" spans="1:13" ht="12.75">
      <c r="A56" s="11"/>
      <c r="B56" t="s">
        <v>47</v>
      </c>
      <c r="H56" s="14">
        <f>-1105+-115</f>
        <v>-1220</v>
      </c>
      <c r="I56" s="9"/>
      <c r="M56" s="9"/>
    </row>
    <row r="57" spans="1:13" ht="12.75">
      <c r="A57" s="11"/>
      <c r="B57" t="s">
        <v>48</v>
      </c>
      <c r="H57" s="14">
        <v>-810</v>
      </c>
      <c r="I57" s="9"/>
      <c r="M57" s="9"/>
    </row>
    <row r="58" spans="1:13" ht="12.75">
      <c r="A58" s="11"/>
      <c r="B58" t="s">
        <v>7</v>
      </c>
      <c r="H58" s="14">
        <f>-800+-332+-316</f>
        <v>-1448</v>
      </c>
      <c r="I58" s="9"/>
      <c r="M58" s="9"/>
    </row>
    <row r="59" spans="1:13" ht="12.75">
      <c r="A59" s="11"/>
      <c r="B59" t="s">
        <v>49</v>
      </c>
      <c r="H59" s="14">
        <f>-300+-553+-270</f>
        <v>-1123</v>
      </c>
      <c r="I59" s="9"/>
      <c r="M59" s="9"/>
    </row>
    <row r="60" spans="1:13" ht="12.75">
      <c r="A60" s="11"/>
      <c r="B60" t="s">
        <v>8</v>
      </c>
      <c r="H60" s="14">
        <f>-70+-700+-300</f>
        <v>-1070</v>
      </c>
      <c r="I60" s="9"/>
      <c r="M60" s="9"/>
    </row>
    <row r="61" spans="1:13" ht="12.75">
      <c r="A61" s="11"/>
      <c r="B61" t="s">
        <v>50</v>
      </c>
      <c r="H61" s="14">
        <f>-161+-350</f>
        <v>-511</v>
      </c>
      <c r="I61" s="9"/>
      <c r="M61" s="9"/>
    </row>
    <row r="62" spans="1:13" ht="12.75">
      <c r="A62" s="11"/>
      <c r="B62" t="s">
        <v>51</v>
      </c>
      <c r="H62" s="14">
        <v>-750</v>
      </c>
      <c r="I62" s="9"/>
      <c r="M62" s="9"/>
    </row>
    <row r="63" spans="1:13" ht="12.75">
      <c r="A63" s="11"/>
      <c r="B63" t="s">
        <v>4</v>
      </c>
      <c r="H63" s="14">
        <f>-900+-38+157</f>
        <v>-781</v>
      </c>
      <c r="I63" s="9"/>
      <c r="M63" s="9"/>
    </row>
    <row r="64" spans="1:13" ht="12.75">
      <c r="A64" s="11"/>
      <c r="B64" t="s">
        <v>5</v>
      </c>
      <c r="H64" s="14">
        <v>-963</v>
      </c>
      <c r="I64" s="9"/>
      <c r="M64" s="9"/>
    </row>
    <row r="65" spans="1:13" ht="12.75">
      <c r="A65" s="11"/>
      <c r="B65" t="s">
        <v>6</v>
      </c>
      <c r="H65" s="14">
        <v>-1150</v>
      </c>
      <c r="I65" s="9"/>
      <c r="M65" s="9"/>
    </row>
    <row r="66" spans="1:13" ht="12.75">
      <c r="A66" s="11"/>
      <c r="B66" t="s">
        <v>52</v>
      </c>
      <c r="H66" s="14">
        <v>-237</v>
      </c>
      <c r="I66" s="9"/>
      <c r="M66" s="9"/>
    </row>
    <row r="67" spans="1:13" ht="12.75">
      <c r="A67" s="11"/>
      <c r="B67" t="s">
        <v>53</v>
      </c>
      <c r="H67" s="14">
        <v>-12200</v>
      </c>
      <c r="I67" s="9">
        <f>SUM(H53:H68)</f>
        <v>-43787</v>
      </c>
      <c r="J67" s="10">
        <f>+I67/$I$8%</f>
        <v>-10.29719415124598</v>
      </c>
      <c r="L67" s="9"/>
      <c r="M67" s="9"/>
    </row>
    <row r="68" spans="1:13" ht="12.75">
      <c r="A68" s="11"/>
      <c r="H68" s="14"/>
      <c r="I68" s="9"/>
      <c r="M68" s="9"/>
    </row>
    <row r="69" spans="1:13" ht="12.75">
      <c r="A69" s="11"/>
      <c r="B69" t="s">
        <v>54</v>
      </c>
      <c r="H69" s="9"/>
      <c r="I69" s="9">
        <v>-73</v>
      </c>
      <c r="J69" s="10">
        <f>+I69/$I$8%</f>
        <v>-0.01716708550576556</v>
      </c>
      <c r="L69" s="9"/>
      <c r="M69" s="9"/>
    </row>
    <row r="70" spans="1:13" ht="12.75">
      <c r="A70" s="11"/>
      <c r="H70" s="9"/>
      <c r="I70" s="9"/>
      <c r="M70" s="9"/>
    </row>
    <row r="71" spans="1:13" ht="12.75">
      <c r="A71" s="11"/>
      <c r="B71" t="s">
        <v>55</v>
      </c>
      <c r="H71" s="9"/>
      <c r="I71" s="9">
        <v>5292</v>
      </c>
      <c r="J71" s="10">
        <f>+I71/$I$8%</f>
        <v>1.2444961163905663</v>
      </c>
      <c r="L71" s="9"/>
      <c r="M71" s="9"/>
    </row>
    <row r="72" spans="1:13" ht="12.75">
      <c r="A72" s="11"/>
      <c r="H72" s="9"/>
      <c r="I72" s="9"/>
      <c r="M72" s="9"/>
    </row>
    <row r="73" spans="1:13" ht="12.75">
      <c r="A73" s="11"/>
      <c r="B73" t="s">
        <v>56</v>
      </c>
      <c r="H73" s="9"/>
      <c r="I73" s="9">
        <v>0</v>
      </c>
      <c r="J73" s="10">
        <f>+I73/$I$8%</f>
        <v>0</v>
      </c>
      <c r="M73" s="9"/>
    </row>
    <row r="74" spans="1:13" s="3" customFormat="1" ht="12.75">
      <c r="A74" s="11"/>
      <c r="B74"/>
      <c r="C74"/>
      <c r="D74"/>
      <c r="E74"/>
      <c r="F74"/>
      <c r="G74"/>
      <c r="H74" s="9"/>
      <c r="I74" s="9"/>
      <c r="J74" s="10"/>
      <c r="L74" s="17"/>
      <c r="M74" s="9"/>
    </row>
    <row r="75" spans="1:13" s="3" customFormat="1" ht="12.75">
      <c r="A75" s="11"/>
      <c r="B75" t="s">
        <v>57</v>
      </c>
      <c r="C75"/>
      <c r="D75"/>
      <c r="E75"/>
      <c r="F75"/>
      <c r="G75"/>
      <c r="H75" s="9"/>
      <c r="I75" s="9">
        <v>2090</v>
      </c>
      <c r="J75" s="10">
        <f>+I75/$I$8%</f>
        <v>0.4914960096856167</v>
      </c>
      <c r="L75" s="9"/>
      <c r="M75" s="9"/>
    </row>
    <row r="76" spans="1:13" s="3" customFormat="1" ht="12.75">
      <c r="A76" s="11"/>
      <c r="B76"/>
      <c r="C76"/>
      <c r="D76"/>
      <c r="E76"/>
      <c r="F76"/>
      <c r="G76"/>
      <c r="H76" s="9"/>
      <c r="I76" s="9"/>
      <c r="J76" s="10"/>
      <c r="L76" s="17"/>
      <c r="M76" s="9"/>
    </row>
    <row r="77" spans="1:13" s="3" customFormat="1" ht="12.75">
      <c r="A77" s="11"/>
      <c r="B77" t="s">
        <v>58</v>
      </c>
      <c r="C77"/>
      <c r="D77"/>
      <c r="E77"/>
      <c r="F77"/>
      <c r="G77"/>
      <c r="H77" s="9"/>
      <c r="I77" s="9"/>
      <c r="J77" s="10"/>
      <c r="L77" s="17"/>
      <c r="M77" s="9"/>
    </row>
    <row r="78" spans="1:13" s="3" customFormat="1" ht="12.75">
      <c r="A78" s="11"/>
      <c r="B78" t="s">
        <v>59</v>
      </c>
      <c r="C78"/>
      <c r="D78"/>
      <c r="E78"/>
      <c r="F78"/>
      <c r="G78"/>
      <c r="H78" s="9">
        <v>1211</v>
      </c>
      <c r="I78" s="9"/>
      <c r="J78" s="10"/>
      <c r="L78" s="17"/>
      <c r="M78" s="9"/>
    </row>
    <row r="79" spans="1:13" s="3" customFormat="1" ht="12.75">
      <c r="A79" s="11"/>
      <c r="B79" t="s">
        <v>60</v>
      </c>
      <c r="C79"/>
      <c r="D79"/>
      <c r="E79"/>
      <c r="F79"/>
      <c r="G79"/>
      <c r="H79" s="9">
        <v>143</v>
      </c>
      <c r="I79" s="9"/>
      <c r="J79" s="10"/>
      <c r="L79" s="17"/>
      <c r="M79" s="9"/>
    </row>
    <row r="80" spans="1:13" s="3" customFormat="1" ht="12.75">
      <c r="A80" s="11"/>
      <c r="B80" t="s">
        <v>61</v>
      </c>
      <c r="C80"/>
      <c r="D80"/>
      <c r="E80"/>
      <c r="F80"/>
      <c r="G80"/>
      <c r="H80" s="9">
        <v>888</v>
      </c>
      <c r="I80" s="9"/>
      <c r="J80" s="10"/>
      <c r="L80" s="17"/>
      <c r="M80" s="9"/>
    </row>
    <row r="81" spans="1:13" s="3" customFormat="1" ht="12.75">
      <c r="A81" s="11"/>
      <c r="B81" t="s">
        <v>62</v>
      </c>
      <c r="C81"/>
      <c r="D81"/>
      <c r="E81"/>
      <c r="F81"/>
      <c r="G81"/>
      <c r="H81" s="9">
        <v>30</v>
      </c>
      <c r="I81" s="9"/>
      <c r="J81" s="10"/>
      <c r="L81" s="17"/>
      <c r="M81" s="9"/>
    </row>
    <row r="82" spans="1:13" s="3" customFormat="1" ht="12.75">
      <c r="A82" s="11"/>
      <c r="B82" t="s">
        <v>63</v>
      </c>
      <c r="C82"/>
      <c r="D82"/>
      <c r="E82"/>
      <c r="F82"/>
      <c r="G82"/>
      <c r="H82" s="9">
        <v>75</v>
      </c>
      <c r="I82" s="9"/>
      <c r="J82" s="10"/>
      <c r="L82" s="17"/>
      <c r="M82" s="9"/>
    </row>
    <row r="83" spans="2:8" ht="12.75">
      <c r="B83" t="s">
        <v>64</v>
      </c>
      <c r="H83" s="9">
        <v>110</v>
      </c>
    </row>
    <row r="84" spans="2:8" ht="12.75">
      <c r="B84" t="s">
        <v>65</v>
      </c>
      <c r="H84" s="9">
        <v>604</v>
      </c>
    </row>
    <row r="85" spans="2:13" ht="12.75">
      <c r="B85" t="s">
        <v>66</v>
      </c>
      <c r="H85">
        <f>-1369</f>
        <v>-1369</v>
      </c>
      <c r="I85" s="9">
        <f>SUM(H78:H85)</f>
        <v>1692</v>
      </c>
      <c r="J85" s="10">
        <f>+I85/$I$8%</f>
        <v>0.3979001188459634</v>
      </c>
      <c r="L85" s="9"/>
      <c r="M85" s="9"/>
    </row>
    <row r="86" ht="12.75">
      <c r="H86" s="9"/>
    </row>
    <row r="87" spans="1:13" ht="12.75">
      <c r="A87" s="3"/>
      <c r="B87" s="3" t="s">
        <v>67</v>
      </c>
      <c r="C87" s="3"/>
      <c r="D87" s="3"/>
      <c r="E87" s="3"/>
      <c r="F87" s="3"/>
      <c r="G87" s="3"/>
      <c r="H87" s="17"/>
      <c r="I87" s="17">
        <f>SUM(I8:I86)</f>
        <v>418448.8034849798</v>
      </c>
      <c r="J87" s="10">
        <f>+(I87-I8)/$I$8%</f>
        <v>-1.595254942302234</v>
      </c>
      <c r="L87" s="9"/>
      <c r="M87" s="9"/>
    </row>
    <row r="88" ht="12.75">
      <c r="I88" s="9" t="s">
        <v>0</v>
      </c>
    </row>
    <row r="89" spans="2:9" ht="12.75">
      <c r="B89" t="s">
        <v>0</v>
      </c>
      <c r="I89" s="9" t="s">
        <v>0</v>
      </c>
    </row>
    <row r="90" spans="2:9" ht="12.75">
      <c r="B90" t="s">
        <v>0</v>
      </c>
      <c r="I90" s="9" t="s">
        <v>0</v>
      </c>
    </row>
    <row r="91" spans="2:9" ht="12.75">
      <c r="B91" t="s">
        <v>0</v>
      </c>
      <c r="I91" s="9" t="s">
        <v>0</v>
      </c>
    </row>
    <row r="92" ht="12.75">
      <c r="I92" s="9" t="s">
        <v>0</v>
      </c>
    </row>
    <row r="94" spans="5:13" ht="12.75">
      <c r="E94" s="2"/>
      <c r="F94" s="1"/>
      <c r="G94" s="1"/>
      <c r="H94" s="1"/>
      <c r="I94" s="1"/>
      <c r="J94" s="1"/>
      <c r="K94" s="1"/>
      <c r="L94" s="18"/>
      <c r="M94" s="19"/>
    </row>
    <row r="102" ht="12.75">
      <c r="D102">
        <v>-34</v>
      </c>
    </row>
  </sheetData>
  <sheetProtection/>
  <printOptions/>
  <pageMargins left="0.57" right="0.3" top="0.44" bottom="0.31" header="0.25" footer="0.17"/>
  <pageSetup fitToHeight="1" fitToWidth="1" horizontalDpi="600" verticalDpi="600" orientation="portrait" paperSize="9" scale="62" r:id="rId1"/>
  <headerFooter alignWithMargins="0">
    <oddHeader>&amp;R&amp;"Arial,Bold"APPENDIX B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Yorkshire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706334</dc:creator>
  <cp:keywords/>
  <dc:description/>
  <cp:lastModifiedBy>715314</cp:lastModifiedBy>
  <cp:lastPrinted>2014-01-26T11:57:18Z</cp:lastPrinted>
  <dcterms:created xsi:type="dcterms:W3CDTF">2014-01-16T15:59:42Z</dcterms:created>
  <dcterms:modified xsi:type="dcterms:W3CDTF">2014-01-26T11:57:28Z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notations">
    <vt:lpwstr/>
  </property>
  <property fmtid="{D5CDD505-2E9C-101B-9397-08002B2CF9AE}" pid="3" name="Summary">
    <vt:lpwstr/>
  </property>
  <property fmtid="{D5CDD505-2E9C-101B-9397-08002B2CF9AE}" pid="4" name="GPMS">
    <vt:lpwstr>PROTECT</vt:lpwstr>
  </property>
  <property fmtid="{D5CDD505-2E9C-101B-9397-08002B2CF9AE}" pid="5" name="Document Keywords">
    <vt:lpwstr/>
  </property>
  <property fmtid="{D5CDD505-2E9C-101B-9397-08002B2CF9AE}" pid="6" name="Last Review Date">
    <vt:lpwstr>2014-01-16T00:00:00Z</vt:lpwstr>
  </property>
  <property fmtid="{D5CDD505-2E9C-101B-9397-08002B2CF9AE}" pid="7" name="Document Origin">
    <vt:lpwstr/>
  </property>
  <property fmtid="{D5CDD505-2E9C-101B-9397-08002B2CF9AE}" pid="8" name="Item Date">
    <vt:lpwstr/>
  </property>
  <property fmtid="{D5CDD505-2E9C-101B-9397-08002B2CF9AE}" pid="9" name="Publish to CMS">
    <vt:lpwstr>No</vt:lpwstr>
  </property>
  <property fmtid="{D5CDD505-2E9C-101B-9397-08002B2CF9AE}" pid="10" name="Mark for Archive">
    <vt:lpwstr>No</vt:lpwstr>
  </property>
  <property fmtid="{D5CDD505-2E9C-101B-9397-08002B2CF9AE}" pid="11" name="Document Author">
    <vt:lpwstr/>
  </property>
  <property fmtid="{D5CDD505-2E9C-101B-9397-08002B2CF9AE}" pid="12" name="Information Type">
    <vt:lpwstr/>
  </property>
  <property fmtid="{D5CDD505-2E9C-101B-9397-08002B2CF9AE}" pid="13" name="DMS Location">
    <vt:lpwstr/>
  </property>
  <property fmtid="{D5CDD505-2E9C-101B-9397-08002B2CF9AE}" pid="14" name="Document Owner">
    <vt:lpwstr/>
  </property>
  <property fmtid="{D5CDD505-2E9C-101B-9397-08002B2CF9AE}" pid="15" name="Human Rights Complaint">
    <vt:lpwstr/>
  </property>
  <property fmtid="{D5CDD505-2E9C-101B-9397-08002B2CF9AE}" pid="16" name="Policing Bureaucracy">
    <vt:lpwstr/>
  </property>
  <property fmtid="{D5CDD505-2E9C-101B-9397-08002B2CF9AE}" pid="17" name="ContentType">
    <vt:lpwstr>Finance</vt:lpwstr>
  </property>
  <property fmtid="{D5CDD505-2E9C-101B-9397-08002B2CF9AE}" pid="18" name="URL">
    <vt:lpwstr/>
  </property>
</Properties>
</file>