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30965\Desktop\Budget 202122\Draft Budget Papers\"/>
    </mc:Choice>
  </mc:AlternateContent>
  <bookViews>
    <workbookView xWindow="1860" yWindow="1860" windowWidth="18000" windowHeight="9360"/>
  </bookViews>
  <sheets>
    <sheet name="Appendix C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abc">[1]HOME_REPAIR!#REF!</definedName>
    <definedName name="adfhadhafdh">#REF!</definedName>
    <definedName name="adfhfdajgsj">[1]UNINTENT_HOME!#REF!</definedName>
    <definedName name="adhahzehr">#REF!</definedName>
    <definedName name="adharyeqyrqeuy">[1]HMO!#REF!</definedName>
    <definedName name="aehrahjr\jza">'[1].CENSUS_DATA'!#REF!</definedName>
    <definedName name="awetwe\g">[1]HMO!#REF!</definedName>
    <definedName name="ayaryqay">'[1].CENSUS_DATA'!#REF!</definedName>
    <definedName name="bb">[1]DFG_MANDATORY!#REF!</definedName>
    <definedName name="bdffd">[1]HOME_REPAIR!#REF!</definedName>
    <definedName name="CENSUS_CALC">'[1].CENSUS_DATA'!#REF!</definedName>
    <definedName name="CENSUS_PRCNT">'[1].CENSUS_DATA'!#REF!</definedName>
    <definedName name="CRIT_CENSUS">'[1].CENSUS_DATA'!#REF!</definedName>
    <definedName name="CRIT_DFGMAND">[1]DFG_MANDATORY!#REF!</definedName>
    <definedName name="CRIT_HMO">[1]HMO!#REF!</definedName>
    <definedName name="CRIT_HOMEREP">[1]HOME_REPAIR!#REF!</definedName>
    <definedName name="CRIT_RENGRANT">'[1].RENOVATION_GRANT'!#REF!</definedName>
    <definedName name="CRIT_RENTEXP">#REF!</definedName>
    <definedName name="CRIT_SCHOOL">#REF!</definedName>
    <definedName name="CRIT_UNEMP">#REF!</definedName>
    <definedName name="dafhahadfh">'[1].CENSUS_DATA'!#REF!</definedName>
    <definedName name="dafhfahdhae">'[1].RENOVATION_GRANT'!#REF!</definedName>
    <definedName name="dd">'[1].RENOVATION_GRANT'!#REF!</definedName>
    <definedName name="dhqerheqrhq3">[1]UNINTENT_HOME!#REF!</definedName>
    <definedName name="djdsjdsjsdt">[1]HMO!#REF!</definedName>
    <definedName name="djfdjsrejsr">[1]DFG_MANDATORY!#REF!</definedName>
    <definedName name="drkdtykd">#REF!</definedName>
    <definedName name="dsgjsdfgjsdfjgdf">#REF!</definedName>
    <definedName name="dsgkjbsdkgbklds">[1]HMO!#REF!</definedName>
    <definedName name="dtyidc">'[1].RENOVATION_GRANT'!#REF!</definedName>
    <definedName name="EDUCATION">#REF!</definedName>
    <definedName name="EDUCATION_EXPBLK">#REF!</definedName>
    <definedName name="eheqhehqweh">#REF!</definedName>
    <definedName name="ehewhrqehh">#REF!</definedName>
    <definedName name="erheqrhqerhe">[1]HMO!#REF!</definedName>
    <definedName name="erhreheqh">[1]UNINTENT_HOME!#REF!</definedName>
    <definedName name="ewrherhreqwrh">#REF!</definedName>
    <definedName name="ewrhrehreqhqe">'[1].RENOVATION_GRANT'!#REF!</definedName>
    <definedName name="fahaeherhea">#REF!</definedName>
    <definedName name="fgjfjs">[1]HMO!#REF!</definedName>
    <definedName name="fgjsdjsdfjsd">'[1].RENOVATION_GRANT'!#REF!</definedName>
    <definedName name="fgjsgdjsjds">'[1].RENOVATION_GRANT'!#REF!</definedName>
    <definedName name="fgkfrykfr">'[1].CENSUS_DATA'!#REF!</definedName>
    <definedName name="fhfd">#REF!</definedName>
    <definedName name="fjsdgjstdjsz">[1]UNINTENT_HOME!#REF!</definedName>
    <definedName name="fkfdok">#REF!</definedName>
    <definedName name="fktkitd">#REF!</definedName>
    <definedName name="fshfu">'[1].RENOVATION_GRANT'!#REF!</definedName>
    <definedName name="g">[1]HMO!#REF!</definedName>
    <definedName name="gfjfgjfgjrf">[1]HOME_REPAIR!#REF!</definedName>
    <definedName name="gfjsdjdzsfjaez">#REF!</definedName>
    <definedName name="ghjdgj">#REF!</definedName>
    <definedName name="gjdjdsjest">#REF!</definedName>
    <definedName name="gjgfj">'[1].CENSUS_DATA'!#REF!</definedName>
    <definedName name="gjgfjf">[1]DFG_MANDATORY!#REF!</definedName>
    <definedName name="gkftdk">[1]UNINTENT_HOME!#REF!</definedName>
    <definedName name="gkusrx">#REF!</definedName>
    <definedName name="gyityi">'[1].CENSUS_DATA'!#REF!</definedName>
    <definedName name="h">'[1].RENOVATION_GRANT'!#REF!</definedName>
    <definedName name="HEADS">#REF!</definedName>
    <definedName name="HEADS_EXPBLK">#REF!</definedName>
    <definedName name="hh">[1]UNINTENT_HOME!#REF!</definedName>
    <definedName name="hjlhjlhjlfhjl">'[1].RENOVATION_GRANT'!#REF!</definedName>
    <definedName name="hk">'[1].RENOVATION_GRANT'!#REF!</definedName>
    <definedName name="htewhqehe">'[1].RENOVATION_GRANT'!#REF!</definedName>
    <definedName name="i">#REF!</definedName>
    <definedName name="iolyuol">[1]HMO!#REF!</definedName>
    <definedName name="j">'[1].RENOVATION_GRANT'!#REF!</definedName>
    <definedName name="jasjsdjstdj">[1]UNINTENT_HOME!#REF!</definedName>
    <definedName name="jdfjfhjeas">[1]DFG_MANDATORY!#REF!</definedName>
    <definedName name="jdjfdjsdjz">'[1].RENOVATION_GRANT'!#REF!</definedName>
    <definedName name="jdsjstjers">[1]UNINTENT_HOME!#REF!</definedName>
    <definedName name="jfgjs">'[1].CENSUS_DATA'!#REF!</definedName>
    <definedName name="jfgjzdjn">#REF!</definedName>
    <definedName name="jgdsj">'[1].CENSUS_DATA'!#REF!</definedName>
    <definedName name="jj">#REF!</definedName>
    <definedName name="jjfd">'[1].RENOVATION_GRANT'!#REF!</definedName>
    <definedName name="jsdjsjzx">#REF!</definedName>
    <definedName name="jsrfjashzj">'[1].RENOVATION_GRANT'!#REF!</definedName>
    <definedName name="jydf">[1]DFG_MANDATORY!#REF!</definedName>
    <definedName name="K">#REF!</definedName>
    <definedName name="kk">'[1].RENOVATION_GRANT'!#REF!</definedName>
    <definedName name="l">[1]UNINTENT_HOME!#REF!</definedName>
    <definedName name="ngjdgjf">[1]HMO!#REF!</definedName>
    <definedName name="ouyuouy">[1]HOME_REPAIR!#REF!</definedName>
    <definedName name="Police2010_11">#REF!</definedName>
    <definedName name="Provorfin">#REF!</definedName>
    <definedName name="pushik">#REF!</definedName>
    <definedName name="rdkjdtyikyd">[1]DFG_MANDATORY!#REF!</definedName>
    <definedName name="RENGRANT_PRCNT">'[1].RENOVATION_GRANT'!#REF!</definedName>
    <definedName name="RENTEXP">#REF!</definedName>
    <definedName name="RENTEXP_EXPBLK">#REF!</definedName>
    <definedName name="RENTEXP_PRCNT">#REF!</definedName>
    <definedName name="rfkufk">[1]UNINTENT_HOME!#REF!</definedName>
    <definedName name="rktyoio">[1]HMO!#REF!</definedName>
    <definedName name="round_factor">'[2]Monetary Control totals'!$B$19</definedName>
    <definedName name="rtjrtuweyreq">'[1].RENOVATION_GRANT'!#REF!</definedName>
    <definedName name="rtyiurtyueryreqy">[1]DFG_MANDATORY!#REF!</definedName>
    <definedName name="rujrsis">'[1].RENOVATION_GRANT'!#REF!</definedName>
    <definedName name="ryahadj">[1]UNINTENT_HOME!#REF!</definedName>
    <definedName name="ryqryq4yr">[1]HMO!#REF!</definedName>
    <definedName name="SCHOOL_PRCNT">#REF!</definedName>
    <definedName name="sdahfdhadhf">#REF!</definedName>
    <definedName name="sdfjdsjsdj">[1]UNINTENT_HOME!#REF!</definedName>
    <definedName name="sdgds">#REF!</definedName>
    <definedName name="shshs">'[1].RENOVATION_GRANT'!#REF!</definedName>
    <definedName name="shshw">[1]HMO!#REF!</definedName>
    <definedName name="sjdngkjsdbng">[1]UNINTENT_HOME!#REF!</definedName>
    <definedName name="t">#REF!</definedName>
    <definedName name="tdkdtktd">#REF!</definedName>
    <definedName name="tdkydukdtu">'[1].RENOVATION_GRANT'!#REF!</definedName>
    <definedName name="tdkytk">#REF!</definedName>
    <definedName name="tgkdkdtf">[1]UNINTENT_HOME!#REF!</definedName>
    <definedName name="tjsfjszdjz">'[1].RENOVATION_GRANT'!#REF!</definedName>
    <definedName name="tjsjsetjz">'[1].RENOVATION_GRANT'!#REF!</definedName>
    <definedName name="TRAVEL">#REF!</definedName>
    <definedName name="TRAVEL_EXPBLK">#REF!</definedName>
    <definedName name="trjtsjsjs">#REF!</definedName>
    <definedName name="tukdtkdtr">#REF!</definedName>
    <definedName name="tyikytdo">'[1].RENOVATION_GRANT'!#REF!</definedName>
    <definedName name="tyiodt">[1]UNINTENT_HOME!#REF!</definedName>
    <definedName name="tyktkdt">[1]HMO!#REF!</definedName>
    <definedName name="UNINTENT2">[1]UNINTENT_HOME!#REF!</definedName>
    <definedName name="uouyouy">[1]HMO!#REF!</definedName>
    <definedName name="v">[1]DFG_MANDATORY!#REF!</definedName>
    <definedName name="vv">[1]HMO!#REF!</definedName>
    <definedName name="w">'[1].RENOVATION_GRANT'!#REF!</definedName>
    <definedName name="wtwy">'[1].RENOVATION_GRANT'!#REF!</definedName>
    <definedName name="ww">#REF!</definedName>
    <definedName name="X">'[1].CENSUS_DATA'!#REF!</definedName>
    <definedName name="yityoiti">'[1].CENSUS_DATA'!#REF!</definedName>
    <definedName name="yuouyouyr">'[1].RENOVATION_GRANT'!#REF!</definedName>
    <definedName name="yuoyuouy">[1]DFG_MANDATORY!#REF!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01" i="1" l="1"/>
  <c r="Z101" i="1"/>
  <c r="R101" i="1"/>
  <c r="AB99" i="1"/>
  <c r="T99" i="1"/>
  <c r="L99" i="1"/>
  <c r="AB98" i="1"/>
  <c r="T98" i="1"/>
  <c r="L98" i="1"/>
  <c r="AB97" i="1"/>
  <c r="T97" i="1"/>
  <c r="L97" i="1"/>
  <c r="AB96" i="1"/>
  <c r="AB101" i="1" s="1"/>
  <c r="T96" i="1"/>
  <c r="J96" i="1"/>
  <c r="L96" i="1" s="1"/>
  <c r="L101" i="1" s="1"/>
  <c r="AB16" i="1"/>
  <c r="T16" i="1"/>
  <c r="R16" i="1"/>
  <c r="R19" i="1" s="1"/>
  <c r="R53" i="1" s="1"/>
  <c r="R81" i="1" s="1"/>
  <c r="R89" i="1" s="1"/>
  <c r="R106" i="1" s="1"/>
  <c r="L16" i="1"/>
  <c r="Z16" i="1" l="1"/>
  <c r="T101" i="1"/>
  <c r="Z19" i="1"/>
  <c r="Z53" i="1" s="1"/>
  <c r="Z81" i="1" s="1"/>
  <c r="Z89" i="1" s="1"/>
  <c r="Z106" i="1" s="1"/>
  <c r="AH16" i="1"/>
  <c r="AH19" i="1" s="1"/>
  <c r="AH53" i="1" s="1"/>
  <c r="AH81" i="1" s="1"/>
  <c r="AH89" i="1" s="1"/>
  <c r="AH106" i="1" s="1"/>
  <c r="J101" i="1"/>
  <c r="J106" i="1" s="1"/>
</calcChain>
</file>

<file path=xl/comments1.xml><?xml version="1.0" encoding="utf-8"?>
<comments xmlns="http://schemas.openxmlformats.org/spreadsheetml/2006/main">
  <authors>
    <author>Haigh, Melissa</author>
  </authors>
  <commentList>
    <comment ref="R47" authorId="0" shapeId="0">
      <text>
        <r>
          <rPr>
            <b/>
            <sz val="9"/>
            <color indexed="81"/>
            <rFont val="Tahoma"/>
            <family val="2"/>
          </rPr>
          <t>Haigh, Melissa:</t>
        </r>
        <r>
          <rPr>
            <sz val="9"/>
            <color indexed="81"/>
            <rFont val="Tahoma"/>
            <family val="2"/>
          </rPr>
          <t xml:space="preserve">
5657 already in the budget
</t>
        </r>
      </text>
    </comment>
    <comment ref="Z47" authorId="0" shapeId="0">
      <text>
        <r>
          <rPr>
            <b/>
            <sz val="9"/>
            <color indexed="81"/>
            <rFont val="Tahoma"/>
            <family val="2"/>
          </rPr>
          <t>Haigh, Melissa:</t>
        </r>
        <r>
          <rPr>
            <sz val="9"/>
            <color indexed="81"/>
            <rFont val="Tahoma"/>
            <family val="2"/>
          </rPr>
          <t xml:space="preserve">
£5657 budget elsewhere.
</t>
        </r>
      </text>
    </comment>
  </commentList>
</comments>
</file>

<file path=xl/sharedStrings.xml><?xml version="1.0" encoding="utf-8"?>
<sst xmlns="http://schemas.openxmlformats.org/spreadsheetml/2006/main" count="158" uniqueCount="86">
  <si>
    <t>Last Updated Jan 2021</t>
  </si>
  <si>
    <t>Medium Term Financial Forcast 2021/22 to 2024/25</t>
  </si>
  <si>
    <t>2020/2021</t>
  </si>
  <si>
    <t>Adjustments</t>
  </si>
  <si>
    <t>Savings</t>
  </si>
  <si>
    <t xml:space="preserve">Pay and </t>
  </si>
  <si>
    <t>2021/2022</t>
  </si>
  <si>
    <t>2022/2023</t>
  </si>
  <si>
    <t>2023/2024</t>
  </si>
  <si>
    <t>2024/2025</t>
  </si>
  <si>
    <t>Estimate at</t>
  </si>
  <si>
    <t xml:space="preserve"> </t>
  </si>
  <si>
    <t>Prices</t>
  </si>
  <si>
    <t>Outturn</t>
  </si>
  <si>
    <t>£000</t>
  </si>
  <si>
    <t>DEVOLVED AND DELEGATED</t>
  </si>
  <si>
    <t>PAY</t>
  </si>
  <si>
    <t>Police Pay Total</t>
  </si>
  <si>
    <t>Police Allowances</t>
  </si>
  <si>
    <t>Police Staff Pay and Allowances</t>
  </si>
  <si>
    <t>Police Overtime</t>
  </si>
  <si>
    <t>Police Staff Overtime</t>
  </si>
  <si>
    <t>Sub Total Pay and Overtime</t>
  </si>
  <si>
    <t>NON PAY</t>
  </si>
  <si>
    <t>Medical Expenses</t>
  </si>
  <si>
    <t>Forensic</t>
  </si>
  <si>
    <t>Clothing</t>
  </si>
  <si>
    <t>Training</t>
  </si>
  <si>
    <t>COMPUTERS AND COMMUNICATIONS</t>
  </si>
  <si>
    <t>BUILDINGS MAINTENANCE</t>
  </si>
  <si>
    <t>CLEANING CONTRACT</t>
  </si>
  <si>
    <t>RENT AND RATES</t>
  </si>
  <si>
    <t xml:space="preserve">ENERGY </t>
  </si>
  <si>
    <t>CONTRACTED SUPPORT SERVICES</t>
  </si>
  <si>
    <t>CAR ALLOWANCES &amp; TRAVEL EXPENSES</t>
  </si>
  <si>
    <t>VEHICLE FLEET</t>
  </si>
  <si>
    <t>REGIONAL COLLABORATION</t>
  </si>
  <si>
    <t>OPERATIONAL &amp; ADMIN EQUIPMENT</t>
  </si>
  <si>
    <t>PRINTING PHOTOCOPYING STATIONERY EXTC</t>
  </si>
  <si>
    <t>DIVISIONAL INITIATIVES COMMUNITY SAFETY</t>
  </si>
  <si>
    <t>ID PARADES</t>
  </si>
  <si>
    <t>VEHCLE RECOVERY</t>
  </si>
  <si>
    <t>AGENCY STAFF</t>
  </si>
  <si>
    <t>CONSULTANCY</t>
  </si>
  <si>
    <t>HELICOPTER</t>
  </si>
  <si>
    <t>OFFICERS BORROWED FROM OTHER FORCES</t>
  </si>
  <si>
    <t>SUBSISTENCE HOTEL &amp; HOSPITALITY</t>
  </si>
  <si>
    <t>OTHER</t>
  </si>
  <si>
    <t>INTERNAL RECHARGES</t>
  </si>
  <si>
    <t>CAPITAL AND REVENUE NON PAY UPLIFT</t>
  </si>
  <si>
    <t>Sub Total Non Pay</t>
  </si>
  <si>
    <t>INCOME</t>
  </si>
  <si>
    <t>Income</t>
  </si>
  <si>
    <t>TOTAL DEVOLVED AND DELEGATED</t>
  </si>
  <si>
    <t>NON DEVOLVED/ DELEGATED</t>
  </si>
  <si>
    <t>Pensions</t>
  </si>
  <si>
    <t>Capital Financing</t>
  </si>
  <si>
    <t>DEBT CHARGES</t>
  </si>
  <si>
    <t>DIRECT REVENUE SUPPORT</t>
  </si>
  <si>
    <t>UNFUNDED PENSION COSTS</t>
  </si>
  <si>
    <t>INSURANCE</t>
  </si>
  <si>
    <t>PRISONER MEALS</t>
  </si>
  <si>
    <t>WITNESS ALLOWANCES</t>
  </si>
  <si>
    <t>OTHER ND</t>
  </si>
  <si>
    <t>NATIONAL IT SYSTEMS</t>
  </si>
  <si>
    <t>Income ND</t>
  </si>
  <si>
    <t>TOTAL NON DEVOLVED/DELEGATED</t>
  </si>
  <si>
    <t xml:space="preserve">TOTAL </t>
  </si>
  <si>
    <t xml:space="preserve">OFFICE OF THE PCC </t>
  </si>
  <si>
    <t>COMMUNITY SAFETY FUND</t>
  </si>
  <si>
    <t>SHARED SERVICES</t>
  </si>
  <si>
    <t>PNLD</t>
  </si>
  <si>
    <t>TOTAL OPCC AND SHARED SERVICES</t>
  </si>
  <si>
    <t>TOTAL BASE BUDGET</t>
  </si>
  <si>
    <t>FUNDED BY</t>
  </si>
  <si>
    <t>CONTRIBUTION FROM RESERVES For Fusion</t>
  </si>
  <si>
    <t>CONTRIBUTION FROM RESERVES For PCSO's</t>
  </si>
  <si>
    <t xml:space="preserve">CONTRIBUTION FROM RESERVES </t>
  </si>
  <si>
    <t>EXTERNAL SUPPORT</t>
  </si>
  <si>
    <t>75P GRANT AND S31 LOCAL COUNCIL TAX SUPPORT GRANT</t>
  </si>
  <si>
    <t>COLLECTION FUND SURPLUS/DEFICIT</t>
  </si>
  <si>
    <t>COUNCIL TAX FREEZE GRANT</t>
  </si>
  <si>
    <t>PRECEPT REQUIREMENT</t>
  </si>
  <si>
    <t>TOTAL FUNDING</t>
  </si>
  <si>
    <t>SHORTFALL</t>
  </si>
  <si>
    <t>Appendix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</si>
</sst>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\ #,###,"/>
    <numFmt numFmtId="165" formatCode="\ #,###.00000,"/>
    <numFmt numFmtId="166" formatCode="#,##0;[Red]\(#,##0\)"/>
    <numFmt numFmtId="167" formatCode="\ #,###.000,"/>
    <numFmt numFmtId="168" formatCode="\ #,###.0000,"/>
  </numFmts>
  <fonts count="10" x14ac:knownFonts="1">
    <font>
      <sz val="10"/>
      <name val="Arial"/>
    </font>
    <font>
      <b/>
      <sz val="14"/>
      <name val="Verdana"/>
      <family val="2"/>
    </font>
    <font>
      <b/>
      <sz val="18"/>
      <name val="Arial"/>
      <family val="2"/>
    </font>
    <font>
      <b/>
      <sz val="14"/>
      <color indexed="8"/>
      <name val="Verdana"/>
      <family val="2"/>
    </font>
    <font>
      <b/>
      <u val="double"/>
      <sz val="14"/>
      <name val="Verdana"/>
      <family val="2"/>
    </font>
    <font>
      <sz val="14"/>
      <name val="Verdana"/>
      <family val="2"/>
    </font>
    <font>
      <sz val="10"/>
      <name val="Arial"/>
      <family val="2"/>
    </font>
    <font>
      <b/>
      <u/>
      <sz val="14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4" fontId="3" fillId="3" borderId="0" xfId="0" applyNumberFormat="1" applyFont="1" applyFill="1" applyAlignment="1">
      <alignment horizontal="centerContinuous"/>
    </xf>
    <xf numFmtId="164" fontId="1" fillId="3" borderId="0" xfId="0" applyNumberFormat="1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164" fontId="1" fillId="4" borderId="3" xfId="0" applyNumberFormat="1" applyFont="1" applyFill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>
      <alignment horizontal="center"/>
    </xf>
    <xf numFmtId="166" fontId="1" fillId="4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7" fontId="1" fillId="0" borderId="0" xfId="0" applyNumberFormat="1" applyFont="1" applyAlignment="1">
      <alignment horizontal="center"/>
    </xf>
    <xf numFmtId="164" fontId="1" fillId="4" borderId="0" xfId="0" applyNumberFormat="1" applyFont="1" applyFill="1" applyAlignment="1" applyProtection="1">
      <alignment horizontal="center"/>
      <protection locked="0"/>
    </xf>
    <xf numFmtId="164" fontId="4" fillId="3" borderId="4" xfId="0" applyNumberFormat="1" applyFont="1" applyFill="1" applyBorder="1" applyAlignment="1">
      <alignment horizontal="left"/>
    </xf>
    <xf numFmtId="166" fontId="1" fillId="4" borderId="4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 applyProtection="1">
      <alignment horizontal="center"/>
      <protection locked="0"/>
    </xf>
    <xf numFmtId="164" fontId="4" fillId="3" borderId="0" xfId="0" applyNumberFormat="1" applyFont="1" applyFill="1" applyAlignment="1">
      <alignment horizontal="left"/>
    </xf>
    <xf numFmtId="166" fontId="1" fillId="4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 applyProtection="1">
      <alignment horizontal="center"/>
      <protection locked="0"/>
    </xf>
    <xf numFmtId="164" fontId="1" fillId="5" borderId="0" xfId="0" applyNumberFormat="1" applyFont="1" applyFill="1" applyAlignment="1">
      <alignment horizontal="left"/>
    </xf>
    <xf numFmtId="166" fontId="1" fillId="4" borderId="2" xfId="0" applyNumberFormat="1" applyFont="1" applyFill="1" applyBorder="1" applyAlignment="1" applyProtection="1">
      <alignment horizontal="center"/>
      <protection locked="0"/>
    </xf>
    <xf numFmtId="166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 applyProtection="1">
      <alignment horizontal="center"/>
      <protection locked="0"/>
    </xf>
    <xf numFmtId="166" fontId="1" fillId="4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4" fontId="1" fillId="5" borderId="0" xfId="0" applyNumberFormat="1" applyFont="1" applyFill="1"/>
    <xf numFmtId="164" fontId="5" fillId="0" borderId="0" xfId="0" applyNumberFormat="1" applyFont="1"/>
    <xf numFmtId="164" fontId="1" fillId="0" borderId="0" xfId="0" applyNumberFormat="1" applyFont="1" applyAlignment="1">
      <alignment horizontal="left"/>
    </xf>
    <xf numFmtId="166" fontId="1" fillId="4" borderId="5" xfId="0" applyNumberFormat="1" applyFont="1" applyFill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4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166" fontId="1" fillId="4" borderId="4" xfId="0" applyNumberFormat="1" applyFont="1" applyFill="1" applyBorder="1" applyAlignment="1">
      <alignment horizontal="center"/>
    </xf>
    <xf numFmtId="166" fontId="1" fillId="4" borderId="6" xfId="0" applyNumberFormat="1" applyFont="1" applyFill="1" applyBorder="1" applyAlignment="1" applyProtection="1">
      <alignment horizontal="center"/>
      <protection locked="0"/>
    </xf>
    <xf numFmtId="166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left"/>
    </xf>
    <xf numFmtId="166" fontId="1" fillId="4" borderId="7" xfId="0" applyNumberFormat="1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164" fontId="7" fillId="0" borderId="0" xfId="0" applyNumberFormat="1" applyFont="1"/>
    <xf numFmtId="166" fontId="1" fillId="4" borderId="8" xfId="0" applyNumberFormat="1" applyFont="1" applyFill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4" fillId="0" borderId="0" xfId="0" applyNumberFormat="1" applyFont="1"/>
    <xf numFmtId="167" fontId="1" fillId="0" borderId="0" xfId="0" applyNumberFormat="1" applyFont="1"/>
    <xf numFmtId="164" fontId="4" fillId="0" borderId="0" xfId="0" applyNumberFormat="1" applyFont="1" applyAlignment="1">
      <alignment horizontal="left"/>
    </xf>
    <xf numFmtId="166" fontId="1" fillId="4" borderId="3" xfId="0" applyNumberFormat="1" applyFont="1" applyFill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168" fontId="1" fillId="0" borderId="0" xfId="0" applyNumberFormat="1" applyFont="1"/>
    <xf numFmtId="166" fontId="1" fillId="0" borderId="0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Comma_PA Budget Seminar MTFF Appendices 22 Oct 2004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59\erdms_sjlg\LGF\LGF%202%20Revenue\SSA%20calculations\2007-08\Models\Copies\Copy%20of%20NF1_2007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RA\Police\Police%20Finance\04_Police%20Allocation%20Formula\02_PFF%20Models\pff2013%20-%20WORKING%20MODEL\20121101%20PFFModel_1314_Pre%20August%20Statement_TJ%20AGREED%20WITH%20DCL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Sheet"/>
      <sheetName val="Version History"/>
      <sheetName val="ABC - Activity Weights"/>
      <sheetName val="Monetary Control totals"/>
      <sheetName val="Variable Data"/>
      <sheetName val="updated var data"/>
      <sheetName val="Regression Coeffs"/>
      <sheetName val="Workload - Crime"/>
      <sheetName val="Workload - Incidents"/>
      <sheetName val="Workload - FOC"/>
      <sheetName val="Workload - Traffic"/>
      <sheetName val="Workload - Special Events"/>
      <sheetName val="Sparsity Top Up"/>
      <sheetName val="Workload - Security"/>
      <sheetName val="Coeffs Step1"/>
      <sheetName val="Allocations Step1"/>
      <sheetName val="Coeffs Step2"/>
      <sheetName val="Allocations Step2"/>
      <sheetName val="Allocations_Police Grant Report"/>
      <sheetName val="Coefficients_PG Report"/>
    </sheetNames>
    <sheetDataSet>
      <sheetData sheetId="0" refreshError="1"/>
      <sheetData sheetId="1" refreshError="1"/>
      <sheetData sheetId="2" refreshError="1"/>
      <sheetData sheetId="3">
        <row r="19">
          <cell r="B19">
            <v>10000000000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15"/>
  <sheetViews>
    <sheetView tabSelected="1" zoomScale="60" zoomScaleNormal="60" workbookViewId="0">
      <pane xSplit="1" ySplit="9" topLeftCell="B10" activePane="bottomRight" state="frozen"/>
      <selection activeCell="K66" sqref="K66:K67"/>
      <selection pane="topRight" activeCell="K66" sqref="K66:K67"/>
      <selection pane="bottomLeft" activeCell="K66" sqref="K66:K67"/>
      <selection pane="bottomRight" activeCell="A116" sqref="A116:XFD119"/>
    </sheetView>
  </sheetViews>
  <sheetFormatPr defaultColWidth="9.109375" defaultRowHeight="17.399999999999999" x14ac:dyDescent="0.3"/>
  <cols>
    <col min="1" max="1" width="93.5546875" style="3" customWidth="1"/>
    <col min="2" max="2" width="26.44140625" style="21" customWidth="1"/>
    <col min="3" max="3" width="4.44140625" style="21" customWidth="1"/>
    <col min="4" max="4" width="21.6640625" style="21" customWidth="1"/>
    <col min="5" max="5" width="3.109375" style="21" customWidth="1"/>
    <col min="6" max="6" width="18.109375" style="21" customWidth="1"/>
    <col min="7" max="7" width="4.109375" style="21" customWidth="1"/>
    <col min="8" max="8" width="15.109375" style="21" customWidth="1"/>
    <col min="9" max="9" width="4.109375" style="21" customWidth="1"/>
    <col min="10" max="10" width="20" style="21" customWidth="1"/>
    <col min="11" max="11" width="4.33203125" style="3" customWidth="1"/>
    <col min="12" max="12" width="21.5546875" style="3" bestFit="1" customWidth="1"/>
    <col min="13" max="13" width="4.88671875" style="3" customWidth="1"/>
    <col min="14" max="14" width="15.109375" style="3" customWidth="1"/>
    <col min="15" max="15" width="4.88671875" style="3" customWidth="1"/>
    <col min="16" max="16" width="15" style="3" bestFit="1" customWidth="1"/>
    <col min="17" max="17" width="3.88671875" style="3" customWidth="1"/>
    <col min="18" max="18" width="23" style="3" bestFit="1" customWidth="1"/>
    <col min="19" max="19" width="6.88671875" style="3" customWidth="1"/>
    <col min="20" max="20" width="21.5546875" style="3" bestFit="1" customWidth="1"/>
    <col min="21" max="21" width="4.88671875" style="3" customWidth="1"/>
    <col min="22" max="22" width="17.44140625" style="3" customWidth="1"/>
    <col min="23" max="23" width="4.88671875" style="3" customWidth="1"/>
    <col min="24" max="24" width="25" style="3" bestFit="1" customWidth="1"/>
    <col min="25" max="25" width="3.88671875" style="3" customWidth="1"/>
    <col min="26" max="26" width="22.33203125" style="3" bestFit="1" customWidth="1"/>
    <col min="27" max="27" width="9.109375" style="3"/>
    <col min="28" max="28" width="21.5546875" style="3" bestFit="1" customWidth="1"/>
    <col min="29" max="29" width="4.88671875" style="3" customWidth="1"/>
    <col min="30" max="30" width="17.44140625" style="3" customWidth="1"/>
    <col min="31" max="31" width="4.88671875" style="3" customWidth="1"/>
    <col min="32" max="32" width="25" style="3" bestFit="1" customWidth="1"/>
    <col min="33" max="33" width="3.88671875" style="3" customWidth="1"/>
    <col min="34" max="34" width="22" style="3" bestFit="1" customWidth="1"/>
    <col min="35" max="16384" width="9.109375" style="3"/>
  </cols>
  <sheetData>
    <row r="1" spans="1:3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AH1" s="3" t="s">
        <v>85</v>
      </c>
    </row>
    <row r="2" spans="1:34" ht="24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</row>
    <row r="3" spans="1:34" ht="78" customHeight="1" x14ac:dyDescent="0.3">
      <c r="A3" s="4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x14ac:dyDescent="0.3">
      <c r="B4" s="2"/>
      <c r="C4" s="2"/>
      <c r="D4" s="2"/>
      <c r="E4" s="2"/>
      <c r="F4" s="2"/>
      <c r="G4" s="2"/>
      <c r="H4" s="2"/>
      <c r="I4" s="2"/>
      <c r="J4" s="2"/>
    </row>
    <row r="5" spans="1:34" ht="1.5" customHeight="1" thickBot="1" x14ac:dyDescent="0.35">
      <c r="A5" s="5"/>
      <c r="B5" s="2"/>
      <c r="C5" s="2"/>
      <c r="D5" s="2"/>
      <c r="E5" s="2"/>
      <c r="F5" s="2"/>
      <c r="G5" s="2"/>
      <c r="H5" s="2"/>
      <c r="I5" s="2"/>
      <c r="J5" s="2"/>
    </row>
    <row r="6" spans="1:34" x14ac:dyDescent="0.3">
      <c r="A6" s="6"/>
      <c r="B6" s="7" t="s">
        <v>2</v>
      </c>
      <c r="C6" s="2"/>
      <c r="D6" s="8" t="s">
        <v>3</v>
      </c>
      <c r="E6" s="6"/>
      <c r="F6" s="9" t="s">
        <v>4</v>
      </c>
      <c r="G6" s="6"/>
      <c r="H6" s="8" t="s">
        <v>5</v>
      </c>
      <c r="I6" s="2"/>
      <c r="J6" s="7" t="s">
        <v>6</v>
      </c>
      <c r="L6" s="8" t="s">
        <v>3</v>
      </c>
      <c r="M6" s="6"/>
      <c r="N6" s="9" t="s">
        <v>4</v>
      </c>
      <c r="O6" s="6"/>
      <c r="P6" s="8" t="s">
        <v>5</v>
      </c>
      <c r="Q6" s="2"/>
      <c r="R6" s="7" t="s">
        <v>7</v>
      </c>
      <c r="T6" s="8" t="s">
        <v>3</v>
      </c>
      <c r="U6" s="6"/>
      <c r="V6" s="9" t="s">
        <v>4</v>
      </c>
      <c r="W6" s="6"/>
      <c r="X6" s="8" t="s">
        <v>5</v>
      </c>
      <c r="Y6" s="2"/>
      <c r="Z6" s="7" t="s">
        <v>8</v>
      </c>
      <c r="AB6" s="8" t="s">
        <v>3</v>
      </c>
      <c r="AC6" s="6"/>
      <c r="AD6" s="9" t="s">
        <v>4</v>
      </c>
      <c r="AE6" s="6"/>
      <c r="AF6" s="8" t="s">
        <v>5</v>
      </c>
      <c r="AG6" s="2"/>
      <c r="AH6" s="7" t="s">
        <v>9</v>
      </c>
    </row>
    <row r="7" spans="1:34" x14ac:dyDescent="0.3">
      <c r="A7" s="6"/>
      <c r="B7" s="10" t="s">
        <v>10</v>
      </c>
      <c r="C7" s="2"/>
      <c r="D7" s="11" t="s">
        <v>11</v>
      </c>
      <c r="E7" s="6"/>
      <c r="F7" s="11"/>
      <c r="G7" s="6"/>
      <c r="H7" s="11" t="s">
        <v>12</v>
      </c>
      <c r="I7" s="2"/>
      <c r="J7" s="10" t="s">
        <v>10</v>
      </c>
      <c r="L7" s="11" t="s">
        <v>11</v>
      </c>
      <c r="M7" s="6"/>
      <c r="N7" s="11"/>
      <c r="O7" s="6"/>
      <c r="P7" s="11" t="s">
        <v>12</v>
      </c>
      <c r="Q7" s="2"/>
      <c r="R7" s="10" t="s">
        <v>10</v>
      </c>
      <c r="T7" s="11" t="s">
        <v>11</v>
      </c>
      <c r="U7" s="6"/>
      <c r="V7" s="11"/>
      <c r="W7" s="6"/>
      <c r="X7" s="11" t="s">
        <v>12</v>
      </c>
      <c r="Y7" s="2"/>
      <c r="Z7" s="10" t="s">
        <v>10</v>
      </c>
      <c r="AB7" s="11" t="s">
        <v>11</v>
      </c>
      <c r="AC7" s="6"/>
      <c r="AD7" s="11"/>
      <c r="AE7" s="6"/>
      <c r="AF7" s="11" t="s">
        <v>12</v>
      </c>
      <c r="AG7" s="2"/>
      <c r="AH7" s="10" t="s">
        <v>10</v>
      </c>
    </row>
    <row r="8" spans="1:34" x14ac:dyDescent="0.3">
      <c r="A8" s="6"/>
      <c r="B8" s="10" t="s">
        <v>13</v>
      </c>
      <c r="C8" s="2"/>
      <c r="D8" s="11"/>
      <c r="E8" s="6"/>
      <c r="F8" s="11"/>
      <c r="G8" s="6"/>
      <c r="H8" s="11"/>
      <c r="I8" s="2"/>
      <c r="J8" s="10" t="s">
        <v>13</v>
      </c>
      <c r="L8" s="11"/>
      <c r="M8" s="6"/>
      <c r="N8" s="11"/>
      <c r="O8" s="6"/>
      <c r="P8" s="11"/>
      <c r="Q8" s="2"/>
      <c r="R8" s="10" t="s">
        <v>13</v>
      </c>
      <c r="T8" s="11"/>
      <c r="U8" s="6"/>
      <c r="V8" s="11"/>
      <c r="W8" s="6"/>
      <c r="X8" s="11"/>
      <c r="Y8" s="2"/>
      <c r="Z8" s="10" t="s">
        <v>13</v>
      </c>
      <c r="AB8" s="11"/>
      <c r="AC8" s="6"/>
      <c r="AD8" s="11"/>
      <c r="AE8" s="6"/>
      <c r="AF8" s="11"/>
      <c r="AG8" s="2"/>
      <c r="AH8" s="10" t="s">
        <v>13</v>
      </c>
    </row>
    <row r="9" spans="1:34" ht="20.25" customHeight="1" thickBot="1" x14ac:dyDescent="0.35">
      <c r="A9" s="12"/>
      <c r="B9" s="13" t="s">
        <v>14</v>
      </c>
      <c r="C9" s="2"/>
      <c r="D9" s="14" t="s">
        <v>14</v>
      </c>
      <c r="E9" s="6"/>
      <c r="F9" s="14" t="s">
        <v>14</v>
      </c>
      <c r="G9" s="6"/>
      <c r="H9" s="14" t="s">
        <v>14</v>
      </c>
      <c r="I9" s="2"/>
      <c r="J9" s="13" t="s">
        <v>14</v>
      </c>
      <c r="L9" s="14" t="s">
        <v>14</v>
      </c>
      <c r="M9" s="6"/>
      <c r="N9" s="14" t="s">
        <v>14</v>
      </c>
      <c r="O9" s="6"/>
      <c r="P9" s="14" t="s">
        <v>14</v>
      </c>
      <c r="Q9" s="2"/>
      <c r="R9" s="13" t="s">
        <v>14</v>
      </c>
      <c r="T9" s="14" t="s">
        <v>14</v>
      </c>
      <c r="U9" s="6"/>
      <c r="V9" s="14" t="s">
        <v>14</v>
      </c>
      <c r="W9" s="6"/>
      <c r="X9" s="14" t="s">
        <v>14</v>
      </c>
      <c r="Y9" s="2"/>
      <c r="Z9" s="13" t="s">
        <v>14</v>
      </c>
      <c r="AB9" s="14" t="s">
        <v>14</v>
      </c>
      <c r="AC9" s="6"/>
      <c r="AD9" s="14" t="s">
        <v>14</v>
      </c>
      <c r="AE9" s="6"/>
      <c r="AF9" s="14" t="s">
        <v>14</v>
      </c>
      <c r="AG9" s="2"/>
      <c r="AH9" s="13" t="s">
        <v>14</v>
      </c>
    </row>
    <row r="10" spans="1:34" ht="24.75" customHeight="1" thickBot="1" x14ac:dyDescent="0.35">
      <c r="B10" s="15"/>
      <c r="C10" s="2"/>
      <c r="D10" s="2"/>
      <c r="E10" s="2"/>
      <c r="F10" s="16"/>
      <c r="G10" s="2"/>
      <c r="H10" s="17"/>
      <c r="I10" s="2"/>
      <c r="J10" s="18"/>
      <c r="L10" s="2"/>
      <c r="M10" s="2"/>
      <c r="N10" s="16"/>
      <c r="O10" s="2"/>
      <c r="P10" s="2"/>
      <c r="Q10" s="2"/>
      <c r="R10" s="18"/>
      <c r="T10" s="2"/>
      <c r="U10" s="2"/>
      <c r="V10" s="16"/>
      <c r="W10" s="2"/>
      <c r="X10" s="2"/>
      <c r="Y10" s="2"/>
      <c r="Z10" s="18"/>
      <c r="AB10" s="2"/>
      <c r="AC10" s="2"/>
      <c r="AD10" s="16"/>
      <c r="AE10" s="2"/>
      <c r="AF10" s="2"/>
      <c r="AG10" s="2"/>
      <c r="AH10" s="18"/>
    </row>
    <row r="11" spans="1:34" ht="18" thickBot="1" x14ac:dyDescent="0.35">
      <c r="A11" s="19" t="s">
        <v>15</v>
      </c>
      <c r="B11" s="20"/>
      <c r="D11" s="22"/>
      <c r="F11" s="23" t="s">
        <v>11</v>
      </c>
      <c r="H11" s="22"/>
      <c r="J11" s="20"/>
      <c r="L11" s="22"/>
      <c r="M11" s="21"/>
      <c r="N11" s="23" t="s">
        <v>11</v>
      </c>
      <c r="O11" s="21"/>
      <c r="P11" s="22"/>
      <c r="Q11" s="21"/>
      <c r="R11" s="20"/>
      <c r="T11" s="22"/>
      <c r="U11" s="21"/>
      <c r="V11" s="23" t="s">
        <v>11</v>
      </c>
      <c r="W11" s="21"/>
      <c r="X11" s="22"/>
      <c r="Y11" s="21"/>
      <c r="Z11" s="20"/>
      <c r="AB11" s="22"/>
      <c r="AC11" s="21"/>
      <c r="AD11" s="23" t="s">
        <v>11</v>
      </c>
      <c r="AE11" s="21"/>
      <c r="AF11" s="22"/>
      <c r="AG11" s="21"/>
      <c r="AH11" s="20"/>
    </row>
    <row r="12" spans="1:34" x14ac:dyDescent="0.3">
      <c r="A12" s="24"/>
      <c r="B12" s="25"/>
      <c r="D12" s="26"/>
      <c r="F12" s="27"/>
      <c r="H12" s="26"/>
      <c r="J12" s="25"/>
      <c r="L12" s="26"/>
      <c r="M12" s="21"/>
      <c r="N12" s="27"/>
      <c r="O12" s="21"/>
      <c r="P12" s="26"/>
      <c r="Q12" s="21"/>
      <c r="R12" s="25"/>
      <c r="T12" s="26"/>
      <c r="U12" s="21"/>
      <c r="V12" s="27"/>
      <c r="W12" s="21"/>
      <c r="X12" s="26"/>
      <c r="Y12" s="21"/>
      <c r="Z12" s="25"/>
      <c r="AB12" s="26"/>
      <c r="AC12" s="21"/>
      <c r="AD12" s="27"/>
      <c r="AE12" s="21"/>
      <c r="AF12" s="26"/>
      <c r="AG12" s="21"/>
      <c r="AH12" s="25"/>
    </row>
    <row r="13" spans="1:34" x14ac:dyDescent="0.3">
      <c r="A13" s="28" t="s">
        <v>16</v>
      </c>
      <c r="B13" s="29"/>
      <c r="D13" s="30"/>
      <c r="F13" s="31"/>
      <c r="H13" s="30"/>
      <c r="J13" s="29"/>
      <c r="L13" s="30"/>
      <c r="M13" s="21"/>
      <c r="N13" s="31"/>
      <c r="O13" s="21"/>
      <c r="P13" s="30"/>
      <c r="Q13" s="21"/>
      <c r="R13" s="29"/>
      <c r="T13" s="30"/>
      <c r="U13" s="21"/>
      <c r="V13" s="31"/>
      <c r="W13" s="21"/>
      <c r="X13" s="30"/>
      <c r="Y13" s="21"/>
      <c r="Z13" s="29"/>
      <c r="AB13" s="30"/>
      <c r="AC13" s="21"/>
      <c r="AD13" s="31"/>
      <c r="AE13" s="21"/>
      <c r="AF13" s="30"/>
      <c r="AG13" s="21"/>
      <c r="AH13" s="29"/>
    </row>
    <row r="14" spans="1:34" x14ac:dyDescent="0.3">
      <c r="A14" s="3" t="s">
        <v>17</v>
      </c>
      <c r="B14" s="32">
        <v>277788.34710000001</v>
      </c>
      <c r="D14" s="33">
        <v>27051.689807129165</v>
      </c>
      <c r="E14" s="34"/>
      <c r="F14" s="33">
        <v>-18191.100301041668</v>
      </c>
      <c r="G14" s="34"/>
      <c r="H14" s="30">
        <v>3077.8363080083332</v>
      </c>
      <c r="J14" s="32">
        <v>289726.77291409584</v>
      </c>
      <c r="L14" s="33">
        <v>30721.603843946898</v>
      </c>
      <c r="M14" s="35"/>
      <c r="N14" s="33">
        <v>-21463.458408916664</v>
      </c>
      <c r="O14" s="35"/>
      <c r="P14" s="33">
        <v>3380</v>
      </c>
      <c r="Q14" s="21"/>
      <c r="R14" s="32">
        <v>302364.91834912606</v>
      </c>
      <c r="T14" s="33">
        <v>26883.468301729201</v>
      </c>
      <c r="U14" s="35"/>
      <c r="V14" s="33">
        <v>-21977.198226844997</v>
      </c>
      <c r="W14" s="35"/>
      <c r="X14" s="33">
        <v>5684</v>
      </c>
      <c r="Y14" s="21"/>
      <c r="Z14" s="32">
        <v>312955.18842401024</v>
      </c>
      <c r="AB14" s="33">
        <v>20888.115619573804</v>
      </c>
      <c r="AC14" s="35"/>
      <c r="AD14" s="33">
        <v>-22416.742191381898</v>
      </c>
      <c r="AE14" s="35"/>
      <c r="AF14" s="33">
        <v>5764</v>
      </c>
      <c r="AG14" s="21"/>
      <c r="AH14" s="32">
        <v>317190.56185220217</v>
      </c>
    </row>
    <row r="15" spans="1:34" x14ac:dyDescent="0.3">
      <c r="A15" s="3" t="s">
        <v>18</v>
      </c>
      <c r="B15" s="32">
        <v>364.9572</v>
      </c>
      <c r="D15" s="33">
        <v>86</v>
      </c>
      <c r="E15" s="34"/>
      <c r="F15" s="33">
        <v>0</v>
      </c>
      <c r="G15" s="34"/>
      <c r="H15" s="30">
        <v>8.3633035333333332</v>
      </c>
      <c r="J15" s="32">
        <v>459.32050353333335</v>
      </c>
      <c r="L15" s="33">
        <v>0</v>
      </c>
      <c r="M15" s="35"/>
      <c r="N15" s="33">
        <v>0</v>
      </c>
      <c r="O15" s="35"/>
      <c r="P15" s="33">
        <v>9.2629634879222227</v>
      </c>
      <c r="Q15" s="21"/>
      <c r="R15" s="32">
        <v>468.58346702125556</v>
      </c>
      <c r="T15" s="33">
        <v>0</v>
      </c>
      <c r="U15" s="35"/>
      <c r="V15" s="33">
        <v>0</v>
      </c>
      <c r="W15" s="35"/>
      <c r="X15" s="33">
        <v>9.4497665849286552</v>
      </c>
      <c r="Y15" s="21"/>
      <c r="Z15" s="32">
        <v>478.03323360618424</v>
      </c>
      <c r="AB15" s="33">
        <v>0</v>
      </c>
      <c r="AC15" s="35"/>
      <c r="AD15" s="33">
        <v>0</v>
      </c>
      <c r="AE15" s="35"/>
      <c r="AF15" s="33">
        <v>9.6403368777247174</v>
      </c>
      <c r="AG15" s="21"/>
      <c r="AH15" s="32">
        <v>487.67357048390897</v>
      </c>
    </row>
    <row r="16" spans="1:34" x14ac:dyDescent="0.3">
      <c r="A16" s="3" t="s">
        <v>19</v>
      </c>
      <c r="B16" s="32">
        <v>150485.57306999998</v>
      </c>
      <c r="D16" s="33">
        <v>5343.3807864967239</v>
      </c>
      <c r="E16" s="34"/>
      <c r="F16" s="33">
        <v>-991.54200000000014</v>
      </c>
      <c r="G16" s="34"/>
      <c r="H16" s="30">
        <v>2160.6630024874999</v>
      </c>
      <c r="J16" s="32">
        <v>156998.07485898424</v>
      </c>
      <c r="L16" s="33">
        <f>3170-1453</f>
        <v>1717</v>
      </c>
      <c r="M16" s="35"/>
      <c r="N16" s="33">
        <v>363.88000000000011</v>
      </c>
      <c r="O16" s="35"/>
      <c r="P16" s="33">
        <v>2229.4</v>
      </c>
      <c r="Q16" s="21"/>
      <c r="R16" s="32">
        <f>SUM(J16:P16)</f>
        <v>161308.35485898424</v>
      </c>
      <c r="T16" s="33">
        <f>2125.14-883</f>
        <v>1242.1399999999999</v>
      </c>
      <c r="U16" s="35"/>
      <c r="V16" s="33">
        <v>0.25399999999990541</v>
      </c>
      <c r="W16" s="35"/>
      <c r="X16" s="33">
        <v>3181.2</v>
      </c>
      <c r="Y16" s="21"/>
      <c r="Z16" s="32">
        <f>SUM(R16:X16)</f>
        <v>165731.94885898425</v>
      </c>
      <c r="AB16" s="33">
        <f>800+1</f>
        <v>801</v>
      </c>
      <c r="AC16" s="35"/>
      <c r="AD16" s="33">
        <v>1675.0876968000002</v>
      </c>
      <c r="AE16" s="35"/>
      <c r="AF16" s="33">
        <v>3283</v>
      </c>
      <c r="AG16" s="21"/>
      <c r="AH16" s="32">
        <f>SUM(Z16:AF16)</f>
        <v>171491.03655578426</v>
      </c>
    </row>
    <row r="17" spans="1:34" x14ac:dyDescent="0.3">
      <c r="A17" s="3" t="s">
        <v>20</v>
      </c>
      <c r="B17" s="32">
        <v>9712.9137999999984</v>
      </c>
      <c r="D17" s="33">
        <v>835.28793155809069</v>
      </c>
      <c r="E17" s="34"/>
      <c r="F17" s="33">
        <v>-112.29600000000001</v>
      </c>
      <c r="G17" s="34"/>
      <c r="H17" s="30">
        <v>162.05230218408886</v>
      </c>
      <c r="J17" s="32">
        <v>10597.958033742178</v>
      </c>
      <c r="L17" s="33">
        <v>-353.94</v>
      </c>
      <c r="M17" s="34"/>
      <c r="N17" s="33">
        <v>0</v>
      </c>
      <c r="O17" s="34"/>
      <c r="P17" s="33">
        <v>163.67170220091782</v>
      </c>
      <c r="Q17" s="21"/>
      <c r="R17" s="32">
        <v>10407.689735943095</v>
      </c>
      <c r="T17" s="33">
        <v>-353.94</v>
      </c>
      <c r="U17" s="34"/>
      <c r="V17" s="33">
        <v>0</v>
      </c>
      <c r="W17" s="34"/>
      <c r="X17" s="33">
        <v>205.75910967485243</v>
      </c>
      <c r="Y17" s="21"/>
      <c r="Z17" s="32">
        <v>10259.508845617947</v>
      </c>
      <c r="AB17" s="33">
        <v>-722.03800000000001</v>
      </c>
      <c r="AC17" s="35"/>
      <c r="AD17" s="33">
        <v>0</v>
      </c>
      <c r="AE17" s="35"/>
      <c r="AF17" s="33">
        <v>198.47631838662861</v>
      </c>
      <c r="AG17" s="21"/>
      <c r="AH17" s="32">
        <v>9735.9471640045758</v>
      </c>
    </row>
    <row r="18" spans="1:34" x14ac:dyDescent="0.3">
      <c r="A18" s="3" t="s">
        <v>21</v>
      </c>
      <c r="B18" s="32">
        <v>2167.8448000000003</v>
      </c>
      <c r="D18" s="33">
        <v>269.56633775062375</v>
      </c>
      <c r="E18" s="34"/>
      <c r="F18" s="33">
        <v>-42.975999999999999</v>
      </c>
      <c r="G18" s="34"/>
      <c r="H18" s="30">
        <v>36.549254970211976</v>
      </c>
      <c r="J18" s="32">
        <v>2430.9843927208362</v>
      </c>
      <c r="L18" s="33">
        <v>-62.424000000000007</v>
      </c>
      <c r="M18" s="34"/>
      <c r="N18" s="33">
        <v>0</v>
      </c>
      <c r="O18" s="34"/>
      <c r="P18" s="33">
        <v>37.762306218079907</v>
      </c>
      <c r="Q18" s="21"/>
      <c r="R18" s="32">
        <v>2406.3226989389163</v>
      </c>
      <c r="T18" s="33">
        <v>-62.424999999999997</v>
      </c>
      <c r="U18" s="34"/>
      <c r="V18" s="33">
        <v>0</v>
      </c>
      <c r="W18" s="34"/>
      <c r="X18" s="33">
        <v>47.79921609526815</v>
      </c>
      <c r="Y18" s="21"/>
      <c r="Z18" s="32">
        <v>2391.6969150341843</v>
      </c>
      <c r="AB18" s="33">
        <v>-127.34699999999999</v>
      </c>
      <c r="AC18" s="35"/>
      <c r="AD18" s="33">
        <v>0</v>
      </c>
      <c r="AE18" s="35"/>
      <c r="AF18" s="33">
        <v>46.746839453189381</v>
      </c>
      <c r="AG18" s="21"/>
      <c r="AH18" s="32">
        <v>2311.0967544873733</v>
      </c>
    </row>
    <row r="19" spans="1:34" x14ac:dyDescent="0.3">
      <c r="A19" s="3" t="s">
        <v>22</v>
      </c>
      <c r="B19" s="32">
        <v>440519.63597</v>
      </c>
      <c r="D19" s="30">
        <v>33585.924862934604</v>
      </c>
      <c r="E19" s="30" t="s">
        <v>11</v>
      </c>
      <c r="F19" s="30">
        <v>-19337.914301041666</v>
      </c>
      <c r="G19" s="30" t="s">
        <v>11</v>
      </c>
      <c r="H19" s="30">
        <v>5445.4641711834674</v>
      </c>
      <c r="I19" s="30" t="s">
        <v>11</v>
      </c>
      <c r="J19" s="32">
        <v>460213.11070307647</v>
      </c>
      <c r="L19" s="30">
        <v>33475.239843946896</v>
      </c>
      <c r="M19" s="30" t="s">
        <v>11</v>
      </c>
      <c r="N19" s="30">
        <v>-21099.578408916663</v>
      </c>
      <c r="O19" s="30" t="s">
        <v>11</v>
      </c>
      <c r="P19" s="30">
        <v>5820.0969719069208</v>
      </c>
      <c r="Q19" s="30" t="s">
        <v>11</v>
      </c>
      <c r="R19" s="32">
        <f>SUM(R14:R18)</f>
        <v>476955.86911001353</v>
      </c>
      <c r="T19" s="30">
        <v>28592.243301729202</v>
      </c>
      <c r="U19" s="30" t="s">
        <v>11</v>
      </c>
      <c r="V19" s="30">
        <v>-21976.944226844997</v>
      </c>
      <c r="W19" s="30" t="s">
        <v>11</v>
      </c>
      <c r="X19" s="30">
        <v>9128.2080923550493</v>
      </c>
      <c r="Y19" s="30" t="s">
        <v>11</v>
      </c>
      <c r="Z19" s="32">
        <f>SUM(Z14:Z18)</f>
        <v>491816.37627725286</v>
      </c>
      <c r="AB19" s="30">
        <v>20838.730619573802</v>
      </c>
      <c r="AC19" s="30" t="s">
        <v>11</v>
      </c>
      <c r="AD19" s="30">
        <v>-20741.654494581897</v>
      </c>
      <c r="AE19" s="30" t="s">
        <v>11</v>
      </c>
      <c r="AF19" s="30">
        <v>9301.8634947175433</v>
      </c>
      <c r="AG19" s="30" t="s">
        <v>11</v>
      </c>
      <c r="AH19" s="32">
        <f>SUM(AH14:AH18)</f>
        <v>501216.3158969623</v>
      </c>
    </row>
    <row r="20" spans="1:34" x14ac:dyDescent="0.3">
      <c r="B20" s="32"/>
      <c r="D20" s="30"/>
      <c r="F20" s="30"/>
      <c r="H20" s="30"/>
      <c r="J20" s="32"/>
      <c r="L20" s="30"/>
      <c r="M20" s="21"/>
      <c r="N20" s="30"/>
      <c r="O20" s="21"/>
      <c r="P20" s="30"/>
      <c r="Q20" s="21"/>
      <c r="R20" s="32"/>
      <c r="T20" s="30"/>
      <c r="U20" s="21"/>
      <c r="V20" s="30"/>
      <c r="W20" s="21"/>
      <c r="X20" s="30"/>
      <c r="Y20" s="21"/>
      <c r="Z20" s="32"/>
      <c r="AB20" s="30"/>
      <c r="AC20" s="21"/>
      <c r="AD20" s="30"/>
      <c r="AE20" s="21"/>
      <c r="AF20" s="30"/>
      <c r="AG20" s="21"/>
      <c r="AH20" s="32"/>
    </row>
    <row r="21" spans="1:34" x14ac:dyDescent="0.3">
      <c r="A21" s="36" t="s">
        <v>23</v>
      </c>
      <c r="B21" s="32"/>
      <c r="D21" s="30"/>
      <c r="F21" s="30"/>
      <c r="H21" s="30"/>
      <c r="J21" s="32"/>
      <c r="L21" s="30"/>
      <c r="M21" s="21"/>
      <c r="N21" s="30"/>
      <c r="O21" s="21"/>
      <c r="P21" s="30"/>
      <c r="Q21" s="21"/>
      <c r="R21" s="32"/>
      <c r="T21" s="30"/>
      <c r="U21" s="21"/>
      <c r="V21" s="30"/>
      <c r="W21" s="21"/>
      <c r="X21" s="30"/>
      <c r="Y21" s="21"/>
      <c r="Z21" s="32"/>
      <c r="AB21" s="30"/>
      <c r="AC21" s="21"/>
      <c r="AD21" s="30"/>
      <c r="AE21" s="21"/>
      <c r="AF21" s="30"/>
      <c r="AG21" s="21"/>
      <c r="AH21" s="32"/>
    </row>
    <row r="22" spans="1:34" x14ac:dyDescent="0.3">
      <c r="A22" s="37" t="s">
        <v>24</v>
      </c>
      <c r="B22" s="32">
        <v>9829.5990000000002</v>
      </c>
      <c r="D22" s="33">
        <v>200</v>
      </c>
      <c r="E22" s="34"/>
      <c r="F22" s="33">
        <v>0</v>
      </c>
      <c r="G22" s="34"/>
      <c r="H22" s="30">
        <v>100.29599</v>
      </c>
      <c r="J22" s="32">
        <v>10129.894990000001</v>
      </c>
      <c r="L22" s="33">
        <v>0</v>
      </c>
      <c r="M22" s="34"/>
      <c r="N22" s="33">
        <v>0</v>
      </c>
      <c r="O22" s="34"/>
      <c r="P22" s="30">
        <v>202.59789980000002</v>
      </c>
      <c r="Q22" s="21"/>
      <c r="R22" s="32">
        <v>10332.4928898</v>
      </c>
      <c r="T22" s="33">
        <v>0</v>
      </c>
      <c r="U22" s="34"/>
      <c r="V22" s="33">
        <v>0</v>
      </c>
      <c r="W22" s="34"/>
      <c r="X22" s="30">
        <v>206.64985779599999</v>
      </c>
      <c r="Y22" s="21"/>
      <c r="Z22" s="32">
        <v>10539.142747595999</v>
      </c>
      <c r="AB22" s="33">
        <v>0</v>
      </c>
      <c r="AC22" s="34"/>
      <c r="AD22" s="33">
        <v>0</v>
      </c>
      <c r="AE22" s="34"/>
      <c r="AF22" s="30">
        <v>210.78285495191997</v>
      </c>
      <c r="AG22" s="21"/>
      <c r="AH22" s="32">
        <v>10749.925602547919</v>
      </c>
    </row>
    <row r="23" spans="1:34" x14ac:dyDescent="0.3">
      <c r="A23" s="37" t="s">
        <v>25</v>
      </c>
      <c r="B23" s="32">
        <v>8790.6710000000003</v>
      </c>
      <c r="D23" s="33">
        <v>427</v>
      </c>
      <c r="E23" s="34"/>
      <c r="F23" s="33">
        <v>0</v>
      </c>
      <c r="G23" s="34"/>
      <c r="H23" s="30">
        <v>175.81342000000001</v>
      </c>
      <c r="J23" s="32">
        <v>9393.4844200000007</v>
      </c>
      <c r="L23" s="33">
        <v>0</v>
      </c>
      <c r="M23" s="34"/>
      <c r="N23" s="33">
        <v>0</v>
      </c>
      <c r="O23" s="34"/>
      <c r="P23" s="30">
        <v>187.86968840000003</v>
      </c>
      <c r="Q23" s="21"/>
      <c r="R23" s="32">
        <v>9581.3541084000008</v>
      </c>
      <c r="T23" s="33">
        <v>0</v>
      </c>
      <c r="U23" s="34"/>
      <c r="V23" s="33">
        <v>0</v>
      </c>
      <c r="W23" s="34"/>
      <c r="X23" s="30">
        <v>191.62708216800002</v>
      </c>
      <c r="Y23" s="21"/>
      <c r="Z23" s="32">
        <v>9772.9811905679999</v>
      </c>
      <c r="AB23" s="33">
        <v>0</v>
      </c>
      <c r="AC23" s="34"/>
      <c r="AD23" s="33">
        <v>0</v>
      </c>
      <c r="AE23" s="34"/>
      <c r="AF23" s="30">
        <v>195.45962381135999</v>
      </c>
      <c r="AG23" s="21"/>
      <c r="AH23" s="32">
        <v>9968.4408143793607</v>
      </c>
    </row>
    <row r="24" spans="1:34" x14ac:dyDescent="0.3">
      <c r="A24" s="37" t="s">
        <v>26</v>
      </c>
      <c r="B24" s="32">
        <v>1930.876</v>
      </c>
      <c r="D24" s="33">
        <v>0</v>
      </c>
      <c r="E24" s="34"/>
      <c r="F24" s="33">
        <v>0</v>
      </c>
      <c r="G24" s="34"/>
      <c r="H24" s="30">
        <v>19.308759999999999</v>
      </c>
      <c r="J24" s="32">
        <v>1950.1847599999999</v>
      </c>
      <c r="L24" s="33">
        <v>0</v>
      </c>
      <c r="M24" s="34"/>
      <c r="N24" s="33">
        <v>0</v>
      </c>
      <c r="O24" s="34"/>
      <c r="P24" s="30">
        <v>39.003695199999996</v>
      </c>
      <c r="Q24" s="21"/>
      <c r="R24" s="32">
        <v>1989.1884551999999</v>
      </c>
      <c r="T24" s="33">
        <v>0</v>
      </c>
      <c r="U24" s="34"/>
      <c r="V24" s="33">
        <v>0</v>
      </c>
      <c r="W24" s="34"/>
      <c r="X24" s="30">
        <v>39.783769104000001</v>
      </c>
      <c r="Y24" s="21"/>
      <c r="Z24" s="32">
        <v>2028.9722243039998</v>
      </c>
      <c r="AB24" s="33">
        <v>0</v>
      </c>
      <c r="AC24" s="34"/>
      <c r="AD24" s="33">
        <v>0</v>
      </c>
      <c r="AE24" s="34"/>
      <c r="AF24" s="30">
        <v>40.57944448608</v>
      </c>
      <c r="AG24" s="21"/>
      <c r="AH24" s="32">
        <v>2069.5516687900799</v>
      </c>
    </row>
    <row r="25" spans="1:34" x14ac:dyDescent="0.3">
      <c r="A25" s="37" t="s">
        <v>27</v>
      </c>
      <c r="B25" s="32">
        <v>1831.05765</v>
      </c>
      <c r="D25" s="33">
        <v>-0.29999999999995453</v>
      </c>
      <c r="E25" s="34"/>
      <c r="F25" s="33">
        <v>-644.05999999999995</v>
      </c>
      <c r="G25" s="34"/>
      <c r="H25" s="30">
        <v>11.866976500000002</v>
      </c>
      <c r="J25" s="32">
        <v>1198.5646265</v>
      </c>
      <c r="L25" s="33">
        <v>-473.92500000000007</v>
      </c>
      <c r="M25" s="34"/>
      <c r="N25" s="33">
        <v>-1117.56</v>
      </c>
      <c r="O25" s="34"/>
      <c r="P25" s="30">
        <v>-7.8584074699999995</v>
      </c>
      <c r="Q25" s="21"/>
      <c r="R25" s="32">
        <v>-400.77878096999996</v>
      </c>
      <c r="T25" s="33">
        <v>148.42499999999995</v>
      </c>
      <c r="U25" s="34"/>
      <c r="V25" s="33">
        <v>-1007.75</v>
      </c>
      <c r="W25" s="34"/>
      <c r="X25" s="30">
        <v>-25.202075619400002</v>
      </c>
      <c r="Y25" s="21"/>
      <c r="Z25" s="32">
        <v>-1285.3058565894</v>
      </c>
      <c r="AB25" s="33">
        <v>210.60000000000002</v>
      </c>
      <c r="AC25" s="34"/>
      <c r="AD25" s="33">
        <v>111.19999999999982</v>
      </c>
      <c r="AE25" s="34"/>
      <c r="AF25" s="30">
        <v>-19.270117131788002</v>
      </c>
      <c r="AG25" s="21"/>
      <c r="AH25" s="32">
        <v>-982.77597372118805</v>
      </c>
    </row>
    <row r="26" spans="1:34" x14ac:dyDescent="0.3">
      <c r="A26" s="37" t="s">
        <v>28</v>
      </c>
      <c r="B26" s="32">
        <v>19061.897850000001</v>
      </c>
      <c r="D26" s="33">
        <v>3421.2</v>
      </c>
      <c r="E26" s="34"/>
      <c r="F26" s="33">
        <v>0</v>
      </c>
      <c r="G26" s="34"/>
      <c r="H26" s="30">
        <v>224.83097850000001</v>
      </c>
      <c r="J26" s="32">
        <v>22707.9288285</v>
      </c>
      <c r="L26" s="33">
        <v>1466.2339999999999</v>
      </c>
      <c r="M26" s="34"/>
      <c r="N26" s="33">
        <v>0</v>
      </c>
      <c r="O26" s="34"/>
      <c r="P26" s="30">
        <v>483.48325657000004</v>
      </c>
      <c r="Q26" s="21"/>
      <c r="R26" s="32">
        <v>24657.646085070002</v>
      </c>
      <c r="T26" s="33">
        <v>-246.76999999999998</v>
      </c>
      <c r="U26" s="34"/>
      <c r="V26" s="33">
        <v>0</v>
      </c>
      <c r="W26" s="34"/>
      <c r="X26" s="30">
        <v>488.21752170140007</v>
      </c>
      <c r="Y26" s="21"/>
      <c r="Z26" s="32">
        <v>24899.093606771403</v>
      </c>
      <c r="AB26" s="33">
        <v>-168</v>
      </c>
      <c r="AC26" s="34"/>
      <c r="AD26" s="33">
        <v>0</v>
      </c>
      <c r="AE26" s="34"/>
      <c r="AF26" s="30">
        <v>494.62187213542808</v>
      </c>
      <c r="AG26" s="21"/>
      <c r="AH26" s="32">
        <v>25225.71547890683</v>
      </c>
    </row>
    <row r="27" spans="1:34" x14ac:dyDescent="0.3">
      <c r="A27" s="37" t="s">
        <v>29</v>
      </c>
      <c r="B27" s="32">
        <v>4743.518</v>
      </c>
      <c r="D27" s="33">
        <v>0</v>
      </c>
      <c r="E27" s="34"/>
      <c r="F27" s="33">
        <v>0</v>
      </c>
      <c r="G27" s="34"/>
      <c r="H27" s="30">
        <v>47.435180000000003</v>
      </c>
      <c r="J27" s="32">
        <v>4790.9531800000004</v>
      </c>
      <c r="L27" s="33">
        <v>0</v>
      </c>
      <c r="M27" s="34"/>
      <c r="N27" s="33">
        <v>0</v>
      </c>
      <c r="O27" s="34"/>
      <c r="P27" s="30">
        <v>95.819063600000007</v>
      </c>
      <c r="Q27" s="21"/>
      <c r="R27" s="32">
        <v>4886.7722436000004</v>
      </c>
      <c r="T27" s="33">
        <v>0</v>
      </c>
      <c r="U27" s="34"/>
      <c r="V27" s="33">
        <v>0</v>
      </c>
      <c r="W27" s="34"/>
      <c r="X27" s="30">
        <v>97.735444872000016</v>
      </c>
      <c r="Y27" s="21"/>
      <c r="Z27" s="32">
        <v>4984.5076884720002</v>
      </c>
      <c r="AB27" s="33">
        <v>0</v>
      </c>
      <c r="AC27" s="34"/>
      <c r="AD27" s="33">
        <v>0</v>
      </c>
      <c r="AE27" s="34"/>
      <c r="AF27" s="30">
        <v>99.690153769440002</v>
      </c>
      <c r="AG27" s="21"/>
      <c r="AH27" s="32">
        <v>5084.1978422414404</v>
      </c>
    </row>
    <row r="28" spans="1:34" x14ac:dyDescent="0.3">
      <c r="A28" s="37" t="s">
        <v>30</v>
      </c>
      <c r="B28" s="32">
        <v>1633.557</v>
      </c>
      <c r="D28" s="33">
        <v>0</v>
      </c>
      <c r="E28" s="34"/>
      <c r="F28" s="33">
        <v>0</v>
      </c>
      <c r="G28" s="34"/>
      <c r="H28" s="30">
        <v>32.671140000000001</v>
      </c>
      <c r="J28" s="32">
        <v>1666.2281399999999</v>
      </c>
      <c r="L28" s="33">
        <v>0</v>
      </c>
      <c r="M28" s="34"/>
      <c r="N28" s="33">
        <v>0</v>
      </c>
      <c r="O28" s="34"/>
      <c r="P28" s="30">
        <v>33.324562800000002</v>
      </c>
      <c r="Q28" s="21"/>
      <c r="R28" s="32">
        <v>1699.5527027999999</v>
      </c>
      <c r="T28" s="33">
        <v>0</v>
      </c>
      <c r="U28" s="34"/>
      <c r="V28" s="33">
        <v>0</v>
      </c>
      <c r="W28" s="34"/>
      <c r="X28" s="30">
        <v>33.991054055999996</v>
      </c>
      <c r="Y28" s="21"/>
      <c r="Z28" s="32">
        <v>1733.5437568559998</v>
      </c>
      <c r="AB28" s="33">
        <v>0</v>
      </c>
      <c r="AC28" s="34"/>
      <c r="AD28" s="33">
        <v>0</v>
      </c>
      <c r="AE28" s="34"/>
      <c r="AF28" s="30">
        <v>34.670875137119999</v>
      </c>
      <c r="AG28" s="21"/>
      <c r="AH28" s="32">
        <v>1768.2146319931198</v>
      </c>
    </row>
    <row r="29" spans="1:34" x14ac:dyDescent="0.3">
      <c r="A29" s="37" t="s">
        <v>31</v>
      </c>
      <c r="B29" s="32">
        <v>18688.378720000001</v>
      </c>
      <c r="D29" s="33">
        <v>0</v>
      </c>
      <c r="E29" s="34"/>
      <c r="F29" s="33">
        <v>-1365.704</v>
      </c>
      <c r="G29" s="34"/>
      <c r="H29" s="30">
        <v>173.22674720000001</v>
      </c>
      <c r="J29" s="32">
        <v>17495.901467199998</v>
      </c>
      <c r="L29" s="33">
        <v>0</v>
      </c>
      <c r="M29" s="34"/>
      <c r="N29" s="33">
        <v>713.92499999999995</v>
      </c>
      <c r="O29" s="34"/>
      <c r="P29" s="30">
        <v>364.19652934399994</v>
      </c>
      <c r="Q29" s="21"/>
      <c r="R29" s="32">
        <v>18574.022996543998</v>
      </c>
      <c r="T29" s="33">
        <v>0</v>
      </c>
      <c r="U29" s="34"/>
      <c r="V29" s="33">
        <v>97.29099999999994</v>
      </c>
      <c r="W29" s="34"/>
      <c r="X29" s="30">
        <v>373.42627993087996</v>
      </c>
      <c r="Y29" s="21"/>
      <c r="Z29" s="32">
        <v>19044.74027647488</v>
      </c>
      <c r="AB29" s="33">
        <v>0</v>
      </c>
      <c r="AC29" s="34"/>
      <c r="AD29" s="33">
        <v>233.63700000000006</v>
      </c>
      <c r="AE29" s="34"/>
      <c r="AF29" s="30">
        <v>385.56754552949758</v>
      </c>
      <c r="AG29" s="21"/>
      <c r="AH29" s="32">
        <v>19663.944822004378</v>
      </c>
    </row>
    <row r="30" spans="1:34" x14ac:dyDescent="0.3">
      <c r="A30" s="37" t="s">
        <v>32</v>
      </c>
      <c r="B30" s="32">
        <v>5178.7640000000001</v>
      </c>
      <c r="D30" s="33">
        <v>0</v>
      </c>
      <c r="E30" s="34"/>
      <c r="F30" s="33">
        <v>0</v>
      </c>
      <c r="G30" s="34"/>
      <c r="H30" s="30">
        <v>51.787640000000003</v>
      </c>
      <c r="J30" s="32">
        <v>5230.5516399999997</v>
      </c>
      <c r="L30" s="33">
        <v>0</v>
      </c>
      <c r="M30" s="34"/>
      <c r="N30" s="33">
        <v>0</v>
      </c>
      <c r="O30" s="34"/>
      <c r="P30" s="30">
        <v>104.61103279999999</v>
      </c>
      <c r="Q30" s="21"/>
      <c r="R30" s="32">
        <v>5335.1626728000001</v>
      </c>
      <c r="T30" s="33">
        <v>500</v>
      </c>
      <c r="U30" s="34"/>
      <c r="V30" s="33">
        <v>0</v>
      </c>
      <c r="W30" s="34"/>
      <c r="X30" s="30">
        <v>116.703253456</v>
      </c>
      <c r="Y30" s="21"/>
      <c r="Z30" s="32">
        <v>5951.8659262560004</v>
      </c>
      <c r="AB30" s="33">
        <v>0</v>
      </c>
      <c r="AC30" s="34"/>
      <c r="AD30" s="33">
        <v>0</v>
      </c>
      <c r="AE30" s="34"/>
      <c r="AF30" s="30">
        <v>119.03731852512001</v>
      </c>
      <c r="AG30" s="21"/>
      <c r="AH30" s="32">
        <v>6070.9032447811205</v>
      </c>
    </row>
    <row r="31" spans="1:34" x14ac:dyDescent="0.3">
      <c r="A31" s="37" t="s">
        <v>33</v>
      </c>
      <c r="B31" s="32">
        <v>461.32900000000001</v>
      </c>
      <c r="D31" s="33">
        <v>0</v>
      </c>
      <c r="E31" s="34"/>
      <c r="F31" s="33">
        <v>0</v>
      </c>
      <c r="G31" s="34"/>
      <c r="H31" s="30">
        <v>4.6132900000000001</v>
      </c>
      <c r="J31" s="32">
        <v>465.94229000000001</v>
      </c>
      <c r="L31" s="33">
        <v>0</v>
      </c>
      <c r="M31" s="34"/>
      <c r="N31" s="33">
        <v>0</v>
      </c>
      <c r="O31" s="34"/>
      <c r="P31" s="30">
        <v>9.3188458000000001</v>
      </c>
      <c r="Q31" s="21"/>
      <c r="R31" s="32">
        <v>475.26113580000003</v>
      </c>
      <c r="T31" s="33">
        <v>0</v>
      </c>
      <c r="U31" s="34"/>
      <c r="V31" s="33">
        <v>0</v>
      </c>
      <c r="W31" s="34"/>
      <c r="X31" s="30">
        <v>9.5052227160000005</v>
      </c>
      <c r="Y31" s="21"/>
      <c r="Z31" s="32">
        <v>484.76635851600003</v>
      </c>
      <c r="AB31" s="33">
        <v>0</v>
      </c>
      <c r="AC31" s="34"/>
      <c r="AD31" s="33">
        <v>0</v>
      </c>
      <c r="AE31" s="34"/>
      <c r="AF31" s="30">
        <v>9.6953271703200006</v>
      </c>
      <c r="AG31" s="21"/>
      <c r="AH31" s="32">
        <v>494.46168568632004</v>
      </c>
    </row>
    <row r="32" spans="1:34" x14ac:dyDescent="0.3">
      <c r="A32" s="37" t="s">
        <v>34</v>
      </c>
      <c r="B32" s="32">
        <v>1519.4530400000001</v>
      </c>
      <c r="D32" s="33">
        <v>0</v>
      </c>
      <c r="E32" s="34"/>
      <c r="F32" s="33">
        <v>0</v>
      </c>
      <c r="G32" s="34"/>
      <c r="H32" s="30">
        <v>15.194530400000001</v>
      </c>
      <c r="J32" s="32">
        <v>1534.6475704000002</v>
      </c>
      <c r="L32" s="33">
        <v>0</v>
      </c>
      <c r="M32" s="34"/>
      <c r="N32" s="33">
        <v>0</v>
      </c>
      <c r="O32" s="34"/>
      <c r="P32" s="30">
        <v>30.692951408000003</v>
      </c>
      <c r="Q32" s="21"/>
      <c r="R32" s="32">
        <v>1565.3405218080002</v>
      </c>
      <c r="T32" s="33">
        <v>0</v>
      </c>
      <c r="U32" s="34"/>
      <c r="V32" s="33">
        <v>0</v>
      </c>
      <c r="W32" s="34"/>
      <c r="X32" s="30">
        <v>31.306810436160003</v>
      </c>
      <c r="Y32" s="21"/>
      <c r="Z32" s="32">
        <v>1596.6473322441602</v>
      </c>
      <c r="AB32" s="33">
        <v>0</v>
      </c>
      <c r="AC32" s="34"/>
      <c r="AD32" s="33">
        <v>0</v>
      </c>
      <c r="AE32" s="34"/>
      <c r="AF32" s="30">
        <v>31.932946644883206</v>
      </c>
      <c r="AG32" s="21"/>
      <c r="AH32" s="32">
        <v>1628.5802788890435</v>
      </c>
    </row>
    <row r="33" spans="1:34" x14ac:dyDescent="0.3">
      <c r="A33" s="37" t="s">
        <v>35</v>
      </c>
      <c r="B33" s="32">
        <v>9085.1942400000007</v>
      </c>
      <c r="D33" s="33">
        <v>491.75</v>
      </c>
      <c r="E33" s="34"/>
      <c r="F33" s="33">
        <v>0</v>
      </c>
      <c r="G33" s="34"/>
      <c r="H33" s="30">
        <v>158.33025997237118</v>
      </c>
      <c r="J33" s="32">
        <v>9735.2744999723727</v>
      </c>
      <c r="L33" s="33">
        <v>0</v>
      </c>
      <c r="M33" s="34"/>
      <c r="N33" s="33">
        <v>0</v>
      </c>
      <c r="O33" s="34"/>
      <c r="P33" s="30">
        <v>194.70548999944745</v>
      </c>
      <c r="Q33" s="21"/>
      <c r="R33" s="32">
        <v>9929.97998997182</v>
      </c>
      <c r="T33" s="33">
        <v>0</v>
      </c>
      <c r="U33" s="34"/>
      <c r="V33" s="33">
        <v>0</v>
      </c>
      <c r="W33" s="34"/>
      <c r="X33" s="30">
        <v>198.59959979943642</v>
      </c>
      <c r="Y33" s="21"/>
      <c r="Z33" s="32">
        <v>10128.579589771256</v>
      </c>
      <c r="AB33" s="33">
        <v>0</v>
      </c>
      <c r="AC33" s="34"/>
      <c r="AD33" s="33">
        <v>0</v>
      </c>
      <c r="AE33" s="34"/>
      <c r="AF33" s="30">
        <v>202.57159179542512</v>
      </c>
      <c r="AG33" s="21"/>
      <c r="AH33" s="32">
        <v>10331.151181566682</v>
      </c>
    </row>
    <row r="34" spans="1:34" x14ac:dyDescent="0.3">
      <c r="A34" s="37" t="s">
        <v>36</v>
      </c>
      <c r="B34" s="32">
        <v>1931.4829999999999</v>
      </c>
      <c r="D34" s="33">
        <v>826.69014000000004</v>
      </c>
      <c r="E34" s="34"/>
      <c r="F34" s="33">
        <v>-391.60183999999998</v>
      </c>
      <c r="G34" s="34"/>
      <c r="H34" s="30">
        <v>23.665713</v>
      </c>
      <c r="J34" s="32">
        <v>2390.2370129999999</v>
      </c>
      <c r="L34" s="33">
        <v>169.78800000000007</v>
      </c>
      <c r="M34" s="34"/>
      <c r="N34" s="33">
        <v>0</v>
      </c>
      <c r="O34" s="34"/>
      <c r="P34" s="30">
        <v>51.200500259999998</v>
      </c>
      <c r="Q34" s="21"/>
      <c r="R34" s="32">
        <v>2611.2255132599998</v>
      </c>
      <c r="T34" s="33">
        <v>155.27299999999991</v>
      </c>
      <c r="U34" s="34"/>
      <c r="V34" s="33">
        <v>0</v>
      </c>
      <c r="W34" s="34"/>
      <c r="X34" s="30">
        <v>55.329970265199989</v>
      </c>
      <c r="Y34" s="21"/>
      <c r="Z34" s="32">
        <v>2821.8284835251993</v>
      </c>
      <c r="AB34" s="33">
        <v>0</v>
      </c>
      <c r="AC34" s="34"/>
      <c r="AD34" s="33">
        <v>0</v>
      </c>
      <c r="AE34" s="34"/>
      <c r="AF34" s="30">
        <v>56.436569670503985</v>
      </c>
      <c r="AG34" s="21"/>
      <c r="AH34" s="32">
        <v>2878.2650531957033</v>
      </c>
    </row>
    <row r="35" spans="1:34" x14ac:dyDescent="0.3">
      <c r="A35" s="37" t="s">
        <v>37</v>
      </c>
      <c r="B35" s="32">
        <v>4420.0928500000009</v>
      </c>
      <c r="D35" s="33">
        <v>52.02</v>
      </c>
      <c r="E35" s="34"/>
      <c r="F35" s="33">
        <v>-364.35399999999998</v>
      </c>
      <c r="G35" s="34"/>
      <c r="H35" s="30">
        <v>41.077588500000012</v>
      </c>
      <c r="J35" s="32">
        <v>4148.8364385000013</v>
      </c>
      <c r="L35" s="33">
        <v>-53.060400000000001</v>
      </c>
      <c r="M35" s="34"/>
      <c r="N35" s="33">
        <v>0</v>
      </c>
      <c r="O35" s="34"/>
      <c r="P35" s="30">
        <v>81.915520770000029</v>
      </c>
      <c r="Q35" s="21"/>
      <c r="R35" s="32">
        <v>4177.6915592700016</v>
      </c>
      <c r="T35" s="33">
        <v>0</v>
      </c>
      <c r="U35" s="34"/>
      <c r="V35" s="33">
        <v>0</v>
      </c>
      <c r="W35" s="34"/>
      <c r="X35" s="30">
        <v>83.553831185400028</v>
      </c>
      <c r="Y35" s="21"/>
      <c r="Z35" s="32">
        <v>4261.2453904554013</v>
      </c>
      <c r="AB35" s="33">
        <v>0</v>
      </c>
      <c r="AC35" s="34"/>
      <c r="AD35" s="33">
        <v>0</v>
      </c>
      <c r="AE35" s="34"/>
      <c r="AF35" s="30">
        <v>85.224907809108032</v>
      </c>
      <c r="AG35" s="21"/>
      <c r="AH35" s="32">
        <v>4346.4702982645094</v>
      </c>
    </row>
    <row r="36" spans="1:34" x14ac:dyDescent="0.3">
      <c r="A36" s="37" t="s">
        <v>38</v>
      </c>
      <c r="B36" s="32">
        <v>1770.11538</v>
      </c>
      <c r="D36" s="33">
        <v>0</v>
      </c>
      <c r="E36" s="34"/>
      <c r="F36" s="33">
        <v>0</v>
      </c>
      <c r="G36" s="34"/>
      <c r="H36" s="30">
        <v>17.7011538</v>
      </c>
      <c r="J36" s="32">
        <v>1787.8165337999999</v>
      </c>
      <c r="L36" s="33">
        <v>0</v>
      </c>
      <c r="M36" s="34"/>
      <c r="N36" s="33">
        <v>0</v>
      </c>
      <c r="O36" s="34"/>
      <c r="P36" s="30">
        <v>35.756330675999997</v>
      </c>
      <c r="Q36" s="21"/>
      <c r="R36" s="32">
        <v>1823.5728644759999</v>
      </c>
      <c r="T36" s="33">
        <v>0</v>
      </c>
      <c r="U36" s="34"/>
      <c r="V36" s="33">
        <v>0</v>
      </c>
      <c r="W36" s="34"/>
      <c r="X36" s="30">
        <v>36.471457289519996</v>
      </c>
      <c r="Y36" s="21"/>
      <c r="Z36" s="32">
        <v>1860.04432176552</v>
      </c>
      <c r="AB36" s="33">
        <v>0</v>
      </c>
      <c r="AC36" s="34"/>
      <c r="AD36" s="33">
        <v>0</v>
      </c>
      <c r="AE36" s="34"/>
      <c r="AF36" s="30">
        <v>37.200886435310402</v>
      </c>
      <c r="AG36" s="21"/>
      <c r="AH36" s="32">
        <v>1897.2452082008303</v>
      </c>
    </row>
    <row r="37" spans="1:34" x14ac:dyDescent="0.3">
      <c r="A37" s="37" t="s">
        <v>39</v>
      </c>
      <c r="B37" s="32">
        <v>3532.4560000000001</v>
      </c>
      <c r="D37" s="33">
        <v>627.53322000000003</v>
      </c>
      <c r="E37" s="34"/>
      <c r="F37" s="33">
        <v>0</v>
      </c>
      <c r="G37" s="34"/>
      <c r="H37" s="30">
        <v>41.599892200000006</v>
      </c>
      <c r="J37" s="32">
        <v>4201.5891122000003</v>
      </c>
      <c r="L37" s="33">
        <v>-197.67600000000002</v>
      </c>
      <c r="M37" s="34"/>
      <c r="N37" s="33">
        <v>0</v>
      </c>
      <c r="O37" s="34"/>
      <c r="P37" s="30">
        <v>80.078262244000015</v>
      </c>
      <c r="Q37" s="21"/>
      <c r="R37" s="32">
        <v>4083.9913744440005</v>
      </c>
      <c r="T37" s="33">
        <v>-15</v>
      </c>
      <c r="U37" s="34"/>
      <c r="V37" s="33">
        <v>0</v>
      </c>
      <c r="W37" s="34"/>
      <c r="X37" s="30">
        <v>81.379827488880011</v>
      </c>
      <c r="Y37" s="21"/>
      <c r="Z37" s="32">
        <v>4150.3712019328805</v>
      </c>
      <c r="AB37" s="33">
        <v>0</v>
      </c>
      <c r="AC37" s="34"/>
      <c r="AD37" s="33">
        <v>0</v>
      </c>
      <c r="AE37" s="34"/>
      <c r="AF37" s="30">
        <v>83.007424038657618</v>
      </c>
      <c r="AG37" s="21"/>
      <c r="AH37" s="32">
        <v>4233.378625971538</v>
      </c>
    </row>
    <row r="38" spans="1:34" x14ac:dyDescent="0.3">
      <c r="A38" s="37" t="s">
        <v>40</v>
      </c>
      <c r="B38" s="32">
        <v>197.303</v>
      </c>
      <c r="D38" s="33">
        <v>0</v>
      </c>
      <c r="E38" s="34"/>
      <c r="F38" s="33">
        <v>-10.041</v>
      </c>
      <c r="G38" s="34"/>
      <c r="H38" s="30">
        <v>1.87262</v>
      </c>
      <c r="J38" s="32">
        <v>189.13462000000001</v>
      </c>
      <c r="L38" s="33">
        <v>0</v>
      </c>
      <c r="M38" s="34"/>
      <c r="N38" s="33">
        <v>-10.041</v>
      </c>
      <c r="O38" s="34"/>
      <c r="P38" s="30">
        <v>3.5818724000000004</v>
      </c>
      <c r="Q38" s="21"/>
      <c r="R38" s="32">
        <v>182.67549240000002</v>
      </c>
      <c r="T38" s="33">
        <v>0</v>
      </c>
      <c r="U38" s="34"/>
      <c r="V38" s="33">
        <v>0</v>
      </c>
      <c r="W38" s="34"/>
      <c r="X38" s="30">
        <v>3.6535098480000006</v>
      </c>
      <c r="Y38" s="21"/>
      <c r="Z38" s="32">
        <v>186.32900224800002</v>
      </c>
      <c r="AB38" s="33">
        <v>0</v>
      </c>
      <c r="AC38" s="34"/>
      <c r="AD38" s="33">
        <v>0</v>
      </c>
      <c r="AE38" s="34"/>
      <c r="AF38" s="30">
        <v>3.7265800449600004</v>
      </c>
      <c r="AG38" s="21"/>
      <c r="AH38" s="32">
        <v>190.05558229296003</v>
      </c>
    </row>
    <row r="39" spans="1:34" x14ac:dyDescent="0.3">
      <c r="A39" s="37" t="s">
        <v>41</v>
      </c>
      <c r="B39" s="32">
        <v>1540.7349999999999</v>
      </c>
      <c r="D39" s="33">
        <v>0</v>
      </c>
      <c r="E39" s="34"/>
      <c r="F39" s="33">
        <v>0</v>
      </c>
      <c r="G39" s="34"/>
      <c r="H39" s="30">
        <v>15.407349999999999</v>
      </c>
      <c r="J39" s="32">
        <v>1556.1423499999999</v>
      </c>
      <c r="L39" s="33">
        <v>0</v>
      </c>
      <c r="M39" s="34"/>
      <c r="N39" s="33">
        <v>0</v>
      </c>
      <c r="O39" s="34"/>
      <c r="P39" s="30">
        <v>31.122846999999997</v>
      </c>
      <c r="Q39" s="21"/>
      <c r="R39" s="32">
        <v>1587.2651969999999</v>
      </c>
      <c r="T39" s="33">
        <v>0</v>
      </c>
      <c r="U39" s="34"/>
      <c r="V39" s="33">
        <v>0</v>
      </c>
      <c r="W39" s="34"/>
      <c r="X39" s="30">
        <v>31.745303939999999</v>
      </c>
      <c r="Y39" s="21"/>
      <c r="Z39" s="32">
        <v>1619.0105009399999</v>
      </c>
      <c r="AB39" s="33">
        <v>0</v>
      </c>
      <c r="AC39" s="34"/>
      <c r="AD39" s="33">
        <v>0</v>
      </c>
      <c r="AE39" s="34"/>
      <c r="AF39" s="30">
        <v>32.3802100188</v>
      </c>
      <c r="AG39" s="21"/>
      <c r="AH39" s="32">
        <v>1651.3907109587999</v>
      </c>
    </row>
    <row r="40" spans="1:34" x14ac:dyDescent="0.3">
      <c r="A40" s="37" t="s">
        <v>42</v>
      </c>
      <c r="B40" s="32">
        <v>3161.9173999999998</v>
      </c>
      <c r="D40" s="33">
        <v>0</v>
      </c>
      <c r="E40" s="34"/>
      <c r="F40" s="33">
        <v>0</v>
      </c>
      <c r="G40" s="34"/>
      <c r="H40" s="30">
        <v>31.619173999999997</v>
      </c>
      <c r="J40" s="32">
        <v>3193.5365739999997</v>
      </c>
      <c r="L40" s="33">
        <v>0</v>
      </c>
      <c r="M40" s="34"/>
      <c r="N40" s="33">
        <v>0</v>
      </c>
      <c r="O40" s="34"/>
      <c r="P40" s="30">
        <v>63.870731479999996</v>
      </c>
      <c r="Q40" s="21"/>
      <c r="R40" s="32">
        <v>3257.4073054799996</v>
      </c>
      <c r="T40" s="33">
        <v>0</v>
      </c>
      <c r="U40" s="34"/>
      <c r="V40" s="33">
        <v>0</v>
      </c>
      <c r="W40" s="34"/>
      <c r="X40" s="30">
        <v>65.148146109599992</v>
      </c>
      <c r="Y40" s="21"/>
      <c r="Z40" s="32">
        <v>3322.5554515895997</v>
      </c>
      <c r="AB40" s="33">
        <v>0</v>
      </c>
      <c r="AC40" s="34"/>
      <c r="AD40" s="33">
        <v>0</v>
      </c>
      <c r="AE40" s="34"/>
      <c r="AF40" s="30">
        <v>66.451109031792001</v>
      </c>
      <c r="AG40" s="21"/>
      <c r="AH40" s="32">
        <v>3389.0065606213916</v>
      </c>
    </row>
    <row r="41" spans="1:34" x14ac:dyDescent="0.3">
      <c r="A41" s="37" t="s">
        <v>43</v>
      </c>
      <c r="B41" s="32">
        <v>47</v>
      </c>
      <c r="D41" s="33">
        <v>0</v>
      </c>
      <c r="E41" s="34"/>
      <c r="F41" s="33">
        <v>0</v>
      </c>
      <c r="G41" s="34"/>
      <c r="H41" s="30">
        <v>0.47000000000000003</v>
      </c>
      <c r="J41" s="32">
        <v>47.47</v>
      </c>
      <c r="L41" s="33">
        <v>0</v>
      </c>
      <c r="M41" s="34"/>
      <c r="N41" s="33">
        <v>0</v>
      </c>
      <c r="O41" s="34"/>
      <c r="P41" s="30">
        <v>0.94940000000000002</v>
      </c>
      <c r="Q41" s="21"/>
      <c r="R41" s="32">
        <v>48.419399999999996</v>
      </c>
      <c r="T41" s="33">
        <v>0</v>
      </c>
      <c r="U41" s="34"/>
      <c r="V41" s="33">
        <v>0</v>
      </c>
      <c r="W41" s="34"/>
      <c r="X41" s="30">
        <v>0.96838799999999992</v>
      </c>
      <c r="Y41" s="21"/>
      <c r="Z41" s="32">
        <v>49.387787999999993</v>
      </c>
      <c r="AB41" s="33">
        <v>0</v>
      </c>
      <c r="AC41" s="34"/>
      <c r="AD41" s="33">
        <v>0</v>
      </c>
      <c r="AE41" s="34"/>
      <c r="AF41" s="30">
        <v>0.98775575999999987</v>
      </c>
      <c r="AG41" s="21"/>
      <c r="AH41" s="32">
        <v>50.375543759999992</v>
      </c>
    </row>
    <row r="42" spans="1:34" x14ac:dyDescent="0.3">
      <c r="A42" s="37" t="s">
        <v>44</v>
      </c>
      <c r="B42" s="32">
        <v>2117.645</v>
      </c>
      <c r="D42" s="33">
        <v>0</v>
      </c>
      <c r="E42" s="34"/>
      <c r="F42" s="33">
        <v>0</v>
      </c>
      <c r="G42" s="34"/>
      <c r="H42" s="30">
        <v>21.176449999999999</v>
      </c>
      <c r="J42" s="32">
        <v>2138.8214499999999</v>
      </c>
      <c r="L42" s="33">
        <v>0</v>
      </c>
      <c r="M42" s="34"/>
      <c r="N42" s="33">
        <v>0</v>
      </c>
      <c r="O42" s="34"/>
      <c r="P42" s="30">
        <v>42.776429</v>
      </c>
      <c r="Q42" s="21"/>
      <c r="R42" s="32">
        <v>2181.5978789999999</v>
      </c>
      <c r="T42" s="33">
        <v>0</v>
      </c>
      <c r="U42" s="34"/>
      <c r="V42" s="33">
        <v>0</v>
      </c>
      <c r="W42" s="34"/>
      <c r="X42" s="30">
        <v>43.631957579999998</v>
      </c>
      <c r="Y42" s="21"/>
      <c r="Z42" s="32">
        <v>2225.2298365799998</v>
      </c>
      <c r="AB42" s="33">
        <v>0</v>
      </c>
      <c r="AC42" s="34"/>
      <c r="AD42" s="33">
        <v>0</v>
      </c>
      <c r="AE42" s="34"/>
      <c r="AF42" s="30">
        <v>44.504596731599996</v>
      </c>
      <c r="AG42" s="21"/>
      <c r="AH42" s="32">
        <v>2269.7344333115998</v>
      </c>
    </row>
    <row r="43" spans="1:34" x14ac:dyDescent="0.3">
      <c r="A43" s="37" t="s">
        <v>45</v>
      </c>
      <c r="B43" s="32">
        <v>4782.0275199999996</v>
      </c>
      <c r="D43" s="33">
        <v>0</v>
      </c>
      <c r="E43" s="34"/>
      <c r="F43" s="33">
        <v>0</v>
      </c>
      <c r="G43" s="34"/>
      <c r="H43" s="30">
        <v>47.820275199999998</v>
      </c>
      <c r="J43" s="32">
        <v>4829.8477951999994</v>
      </c>
      <c r="L43" s="33">
        <v>0</v>
      </c>
      <c r="M43" s="34"/>
      <c r="N43" s="33">
        <v>0</v>
      </c>
      <c r="O43" s="34"/>
      <c r="P43" s="30">
        <v>96.596955903999984</v>
      </c>
      <c r="Q43" s="21"/>
      <c r="R43" s="32">
        <v>4926.4447511039998</v>
      </c>
      <c r="T43" s="33">
        <v>0</v>
      </c>
      <c r="U43" s="34"/>
      <c r="V43" s="33">
        <v>0</v>
      </c>
      <c r="W43" s="34"/>
      <c r="X43" s="30">
        <v>98.528895022079993</v>
      </c>
      <c r="Y43" s="21"/>
      <c r="Z43" s="32">
        <v>5024.97364612608</v>
      </c>
      <c r="AB43" s="33">
        <v>0</v>
      </c>
      <c r="AC43" s="34"/>
      <c r="AD43" s="33">
        <v>0</v>
      </c>
      <c r="AE43" s="34"/>
      <c r="AF43" s="30">
        <v>100.4994729225216</v>
      </c>
      <c r="AG43" s="21"/>
      <c r="AH43" s="32">
        <v>5125.4731190486018</v>
      </c>
    </row>
    <row r="44" spans="1:34" x14ac:dyDescent="0.3">
      <c r="A44" s="37" t="s">
        <v>46</v>
      </c>
      <c r="B44" s="32">
        <v>1375.9486000000002</v>
      </c>
      <c r="D44" s="33">
        <v>0</v>
      </c>
      <c r="E44" s="34"/>
      <c r="F44" s="33">
        <v>0</v>
      </c>
      <c r="G44" s="34"/>
      <c r="H44" s="30">
        <v>13.759486000000003</v>
      </c>
      <c r="J44" s="32">
        <v>1389.7080860000001</v>
      </c>
      <c r="L44" s="33">
        <v>0</v>
      </c>
      <c r="M44" s="34"/>
      <c r="N44" s="33">
        <v>0</v>
      </c>
      <c r="O44" s="34"/>
      <c r="P44" s="30">
        <v>27.794161720000002</v>
      </c>
      <c r="Q44" s="21"/>
      <c r="R44" s="32">
        <v>1417.50224772</v>
      </c>
      <c r="T44" s="33">
        <v>0</v>
      </c>
      <c r="U44" s="34"/>
      <c r="V44" s="33">
        <v>0</v>
      </c>
      <c r="W44" s="34"/>
      <c r="X44" s="30">
        <v>28.350044954400001</v>
      </c>
      <c r="Y44" s="21"/>
      <c r="Z44" s="32">
        <v>1445.8522926743999</v>
      </c>
      <c r="AB44" s="33">
        <v>0</v>
      </c>
      <c r="AC44" s="34"/>
      <c r="AD44" s="33">
        <v>0</v>
      </c>
      <c r="AE44" s="34"/>
      <c r="AF44" s="30">
        <v>28.917045853487998</v>
      </c>
      <c r="AG44" s="21"/>
      <c r="AH44" s="32">
        <v>1474.7693385278878</v>
      </c>
    </row>
    <row r="45" spans="1:34" x14ac:dyDescent="0.3">
      <c r="A45" s="37" t="s">
        <v>47</v>
      </c>
      <c r="B45" s="32">
        <v>5838.1123399999997</v>
      </c>
      <c r="D45" s="33">
        <v>-57.265999999999991</v>
      </c>
      <c r="E45" s="34"/>
      <c r="F45" s="33">
        <v>-2813.6149999999998</v>
      </c>
      <c r="G45" s="34"/>
      <c r="H45" s="30">
        <v>86</v>
      </c>
      <c r="J45" s="32">
        <v>3053.2313400000003</v>
      </c>
      <c r="L45" s="33">
        <v>0</v>
      </c>
      <c r="M45" s="34"/>
      <c r="N45" s="33">
        <v>0</v>
      </c>
      <c r="O45" s="34"/>
      <c r="P45" s="30">
        <v>174</v>
      </c>
      <c r="Q45" s="21"/>
      <c r="R45" s="32">
        <v>3227.2313400000003</v>
      </c>
      <c r="T45" s="33">
        <v>0</v>
      </c>
      <c r="U45" s="34"/>
      <c r="V45" s="33">
        <v>0</v>
      </c>
      <c r="W45" s="34"/>
      <c r="X45" s="30">
        <v>177.7</v>
      </c>
      <c r="Y45" s="21"/>
      <c r="Z45" s="32">
        <v>3404.9313400000001</v>
      </c>
      <c r="AB45" s="33">
        <v>0</v>
      </c>
      <c r="AC45" s="34"/>
      <c r="AD45" s="33">
        <v>0</v>
      </c>
      <c r="AE45" s="34"/>
      <c r="AF45" s="30">
        <v>181.4</v>
      </c>
      <c r="AG45" s="21"/>
      <c r="AH45" s="32">
        <v>3586.3313400000002</v>
      </c>
    </row>
    <row r="46" spans="1:34" x14ac:dyDescent="0.3">
      <c r="A46" s="37" t="s">
        <v>48</v>
      </c>
      <c r="B46" s="32">
        <v>-3163.5055900000002</v>
      </c>
      <c r="D46" s="33">
        <v>0</v>
      </c>
      <c r="E46" s="34"/>
      <c r="F46" s="33">
        <v>-18</v>
      </c>
      <c r="G46" s="34"/>
      <c r="H46" s="30">
        <v>-31.815055900000004</v>
      </c>
      <c r="J46" s="32">
        <v>-3213.3206459000003</v>
      </c>
      <c r="L46" s="33">
        <v>0</v>
      </c>
      <c r="M46" s="34"/>
      <c r="N46" s="33">
        <v>0</v>
      </c>
      <c r="O46" s="34"/>
      <c r="P46" s="30">
        <v>-64.266412918</v>
      </c>
      <c r="Q46" s="21"/>
      <c r="R46" s="32">
        <v>-3277.5870588180001</v>
      </c>
      <c r="T46" s="33">
        <v>0</v>
      </c>
      <c r="U46" s="34"/>
      <c r="V46" s="33">
        <v>0</v>
      </c>
      <c r="W46" s="34"/>
      <c r="X46" s="30">
        <v>-65.551741176359997</v>
      </c>
      <c r="Y46" s="21"/>
      <c r="Z46" s="32">
        <v>-3343.1387999943599</v>
      </c>
      <c r="AB46" s="33">
        <v>0</v>
      </c>
      <c r="AC46" s="34"/>
      <c r="AD46" s="33">
        <v>0</v>
      </c>
      <c r="AE46" s="34"/>
      <c r="AF46" s="30">
        <v>-66.862775999887205</v>
      </c>
      <c r="AG46" s="21"/>
      <c r="AH46" s="32">
        <v>-3410.0015759942471</v>
      </c>
    </row>
    <row r="47" spans="1:34" x14ac:dyDescent="0.3">
      <c r="A47" s="37" t="s">
        <v>49</v>
      </c>
      <c r="B47" s="32">
        <v>5657</v>
      </c>
      <c r="D47" s="33">
        <v>12263.293000000001</v>
      </c>
      <c r="E47" s="34"/>
      <c r="F47" s="33">
        <v>-8327</v>
      </c>
      <c r="G47" s="34"/>
      <c r="H47" s="30"/>
      <c r="J47" s="32">
        <v>9593.2930000000015</v>
      </c>
      <c r="L47" s="33">
        <v>6333</v>
      </c>
      <c r="M47" s="34"/>
      <c r="N47" s="33"/>
      <c r="O47" s="34"/>
      <c r="P47" s="30"/>
      <c r="Q47" s="21"/>
      <c r="R47" s="32">
        <v>15926.293000000001</v>
      </c>
      <c r="T47" s="33">
        <v>-7947.622000000003</v>
      </c>
      <c r="U47" s="34"/>
      <c r="V47" s="33"/>
      <c r="W47" s="34"/>
      <c r="X47" s="30"/>
      <c r="Y47" s="21"/>
      <c r="Z47" s="32">
        <v>7978.6709999999985</v>
      </c>
      <c r="AB47" s="33"/>
      <c r="AC47" s="34"/>
      <c r="AD47" s="33"/>
      <c r="AE47" s="34"/>
      <c r="AF47" s="30"/>
      <c r="AG47" s="21"/>
      <c r="AH47" s="32">
        <v>7978.6709999999985</v>
      </c>
    </row>
    <row r="48" spans="1:34" x14ac:dyDescent="0.3">
      <c r="A48" s="3" t="s">
        <v>50</v>
      </c>
      <c r="B48" s="32">
        <v>115962.626</v>
      </c>
      <c r="D48" s="30">
        <v>18251.920360000004</v>
      </c>
      <c r="E48" s="30" t="s">
        <v>11</v>
      </c>
      <c r="F48" s="30">
        <v>-13934.375840000001</v>
      </c>
      <c r="G48" s="30" t="s">
        <v>11</v>
      </c>
      <c r="H48" s="30">
        <v>1325.7295593723711</v>
      </c>
      <c r="I48" s="30" t="s">
        <v>11</v>
      </c>
      <c r="J48" s="32">
        <v>121605.90007937238</v>
      </c>
      <c r="L48" s="30">
        <v>7244.3606</v>
      </c>
      <c r="M48" s="30" t="s">
        <v>11</v>
      </c>
      <c r="N48" s="30">
        <v>-413.67599999999999</v>
      </c>
      <c r="O48" s="30" t="s">
        <v>11</v>
      </c>
      <c r="P48" s="30">
        <v>2363.1412067874476</v>
      </c>
      <c r="Q48" s="30" t="s">
        <v>11</v>
      </c>
      <c r="R48" s="32">
        <v>130799.72588615981</v>
      </c>
      <c r="T48" s="30">
        <v>-7405.6940000000031</v>
      </c>
      <c r="U48" s="30" t="s">
        <v>11</v>
      </c>
      <c r="V48" s="30">
        <v>-910.45900000000006</v>
      </c>
      <c r="W48" s="30" t="s">
        <v>11</v>
      </c>
      <c r="X48" s="30">
        <v>2403.2534109231965</v>
      </c>
      <c r="Y48" s="30" t="s">
        <v>11</v>
      </c>
      <c r="Z48" s="32">
        <v>124886.82629708301</v>
      </c>
      <c r="AB48" s="30">
        <v>42.600000000000023</v>
      </c>
      <c r="AC48" s="30" t="s">
        <v>11</v>
      </c>
      <c r="AD48" s="30">
        <v>344.83699999999988</v>
      </c>
      <c r="AE48" s="30" t="s">
        <v>11</v>
      </c>
      <c r="AF48" s="30">
        <v>2459.2132191416608</v>
      </c>
      <c r="AG48" s="30" t="s">
        <v>11</v>
      </c>
      <c r="AH48" s="32">
        <v>127733.47651622471</v>
      </c>
    </row>
    <row r="49" spans="1:34" x14ac:dyDescent="0.3">
      <c r="B49" s="32"/>
      <c r="D49" s="30"/>
      <c r="F49" s="30"/>
      <c r="H49" s="30"/>
      <c r="J49" s="32"/>
      <c r="L49" s="30"/>
      <c r="M49" s="21"/>
      <c r="N49" s="30"/>
      <c r="O49" s="21"/>
      <c r="P49" s="30"/>
      <c r="Q49" s="21"/>
      <c r="R49" s="32"/>
      <c r="T49" s="30"/>
      <c r="U49" s="21"/>
      <c r="V49" s="30"/>
      <c r="W49" s="21"/>
      <c r="X49" s="30"/>
      <c r="Y49" s="21"/>
      <c r="Z49" s="32"/>
      <c r="AB49" s="30"/>
      <c r="AC49" s="21"/>
      <c r="AD49" s="30"/>
      <c r="AE49" s="21"/>
      <c r="AF49" s="30"/>
      <c r="AG49" s="21"/>
      <c r="AH49" s="32"/>
    </row>
    <row r="50" spans="1:34" x14ac:dyDescent="0.3">
      <c r="A50" s="36" t="s">
        <v>51</v>
      </c>
      <c r="B50" s="32"/>
      <c r="D50" s="30"/>
      <c r="F50" s="30"/>
      <c r="H50" s="30"/>
      <c r="J50" s="32"/>
      <c r="L50" s="30"/>
      <c r="M50" s="21"/>
      <c r="N50" s="30"/>
      <c r="O50" s="21"/>
      <c r="P50" s="30"/>
      <c r="Q50" s="21"/>
      <c r="R50" s="32"/>
      <c r="T50" s="30"/>
      <c r="U50" s="21"/>
      <c r="V50" s="30"/>
      <c r="W50" s="21"/>
      <c r="X50" s="30"/>
      <c r="Y50" s="21"/>
      <c r="Z50" s="32"/>
      <c r="AB50" s="30"/>
      <c r="AC50" s="21"/>
      <c r="AD50" s="30"/>
      <c r="AE50" s="21"/>
      <c r="AF50" s="30"/>
      <c r="AG50" s="21"/>
      <c r="AH50" s="32"/>
    </row>
    <row r="51" spans="1:34" x14ac:dyDescent="0.3">
      <c r="A51" s="3" t="s">
        <v>52</v>
      </c>
      <c r="B51" s="32">
        <v>-98599.895749999981</v>
      </c>
      <c r="D51" s="33">
        <v>928.04600000000005</v>
      </c>
      <c r="E51" s="34"/>
      <c r="F51" s="33">
        <v>820.7</v>
      </c>
      <c r="G51" s="34"/>
      <c r="H51" s="30">
        <v>-674.41556041795593</v>
      </c>
      <c r="J51" s="32">
        <v>-97525.565310417936</v>
      </c>
      <c r="L51" s="33">
        <v>0</v>
      </c>
      <c r="M51" s="34"/>
      <c r="N51" s="33">
        <v>1896.8309999999999</v>
      </c>
      <c r="O51" s="34"/>
      <c r="P51" s="30">
        <v>-912.28734310417929</v>
      </c>
      <c r="Q51" s="21"/>
      <c r="R51" s="32">
        <v>-96541.021653522112</v>
      </c>
      <c r="T51" s="33">
        <v>0</v>
      </c>
      <c r="U51" s="34"/>
      <c r="V51" s="33">
        <v>104</v>
      </c>
      <c r="W51" s="34"/>
      <c r="X51" s="30">
        <v>-921.37021653522118</v>
      </c>
      <c r="Y51" s="21"/>
      <c r="Z51" s="32">
        <v>-97358.391870057327</v>
      </c>
      <c r="AB51" s="33">
        <v>0</v>
      </c>
      <c r="AC51" s="34"/>
      <c r="AD51" s="33">
        <v>-104</v>
      </c>
      <c r="AE51" s="34"/>
      <c r="AF51" s="30">
        <v>-931.62391870057331</v>
      </c>
      <c r="AG51" s="21"/>
      <c r="AH51" s="32">
        <v>-98394.015788757897</v>
      </c>
    </row>
    <row r="52" spans="1:34" x14ac:dyDescent="0.3">
      <c r="B52" s="32"/>
      <c r="D52" s="30"/>
      <c r="F52" s="30"/>
      <c r="H52" s="30"/>
      <c r="J52" s="32"/>
      <c r="L52" s="30"/>
      <c r="M52" s="21"/>
      <c r="N52" s="30"/>
      <c r="O52" s="21"/>
      <c r="P52" s="30"/>
      <c r="Q52" s="21"/>
      <c r="R52" s="32"/>
      <c r="T52" s="30"/>
      <c r="U52" s="21"/>
      <c r="V52" s="30"/>
      <c r="W52" s="21"/>
      <c r="X52" s="30"/>
      <c r="Y52" s="21"/>
      <c r="Z52" s="32"/>
      <c r="AB52" s="30"/>
      <c r="AC52" s="21"/>
      <c r="AD52" s="30"/>
      <c r="AE52" s="21"/>
      <c r="AF52" s="30"/>
      <c r="AG52" s="21"/>
      <c r="AH52" s="32"/>
    </row>
    <row r="53" spans="1:34" ht="18" thickBot="1" x14ac:dyDescent="0.35">
      <c r="A53" s="38" t="s">
        <v>53</v>
      </c>
      <c r="B53" s="39">
        <v>457882.36622000003</v>
      </c>
      <c r="D53" s="40">
        <v>52765.89122293461</v>
      </c>
      <c r="E53" s="34"/>
      <c r="F53" s="40">
        <v>-32451.590141041666</v>
      </c>
      <c r="G53" s="34"/>
      <c r="H53" s="40">
        <v>6096.7781701378826</v>
      </c>
      <c r="J53" s="39">
        <v>484293.4454720309</v>
      </c>
      <c r="L53" s="40">
        <v>40719.600443946896</v>
      </c>
      <c r="M53" s="34"/>
      <c r="N53" s="40">
        <v>-21513.254408916662</v>
      </c>
      <c r="O53" s="34"/>
      <c r="P53" s="40">
        <v>7270.9508355901889</v>
      </c>
      <c r="Q53" s="21"/>
      <c r="R53" s="39">
        <f>SUM(R51,R48,R19)</f>
        <v>511214.57334265125</v>
      </c>
      <c r="T53" s="40">
        <v>21186.549301729199</v>
      </c>
      <c r="U53" s="34"/>
      <c r="V53" s="40">
        <v>-22887.403226844996</v>
      </c>
      <c r="W53" s="34"/>
      <c r="X53" s="40">
        <v>10610.091286743025</v>
      </c>
      <c r="Y53" s="21"/>
      <c r="Z53" s="39">
        <f>SUM(Z51,Z48,Z19)</f>
        <v>519344.81070427853</v>
      </c>
      <c r="AB53" s="40">
        <v>20881.330619573801</v>
      </c>
      <c r="AC53" s="34"/>
      <c r="AD53" s="40">
        <v>-20396.817494581897</v>
      </c>
      <c r="AE53" s="34"/>
      <c r="AF53" s="40">
        <v>10829.45279515863</v>
      </c>
      <c r="AG53" s="21"/>
      <c r="AH53" s="39">
        <f>SUM(AH51,AH48,AH19)</f>
        <v>530555.77662442916</v>
      </c>
    </row>
    <row r="54" spans="1:34" ht="18.600000000000001" hidden="1" thickTop="1" thickBot="1" x14ac:dyDescent="0.35">
      <c r="A54" s="38"/>
      <c r="B54" s="41">
        <v>573844.99222000001</v>
      </c>
      <c r="D54" s="42">
        <v>71017.811582934606</v>
      </c>
      <c r="F54" s="42"/>
      <c r="H54" s="42">
        <v>7422.5077295102537</v>
      </c>
      <c r="J54" s="41">
        <v>605899.34555140324</v>
      </c>
      <c r="L54" s="42">
        <v>47963.961043946896</v>
      </c>
      <c r="M54" s="21"/>
      <c r="N54" s="42"/>
      <c r="O54" s="21"/>
      <c r="P54" s="42">
        <v>9634.092042377637</v>
      </c>
      <c r="Q54" s="21"/>
      <c r="R54" s="41">
        <v>643467.29922881105</v>
      </c>
      <c r="T54" s="42">
        <v>13780.855301729196</v>
      </c>
      <c r="U54" s="21"/>
      <c r="V54" s="42"/>
      <c r="W54" s="21"/>
      <c r="X54" s="42">
        <v>13013.344697666222</v>
      </c>
      <c r="Y54" s="21"/>
      <c r="Z54" s="41">
        <v>646567.63700136158</v>
      </c>
      <c r="AB54" s="42">
        <v>20923.930619573803</v>
      </c>
      <c r="AC54" s="21"/>
      <c r="AD54" s="42"/>
      <c r="AE54" s="21"/>
      <c r="AF54" s="42">
        <v>13288.666014300292</v>
      </c>
      <c r="AG54" s="21"/>
      <c r="AH54" s="41">
        <v>660624.25314065383</v>
      </c>
    </row>
    <row r="55" spans="1:34" ht="12.75" customHeight="1" thickTop="1" x14ac:dyDescent="0.3">
      <c r="A55" s="38"/>
      <c r="B55" s="43"/>
      <c r="J55" s="43"/>
      <c r="L55" s="21"/>
      <c r="M55" s="21"/>
      <c r="N55" s="21"/>
      <c r="O55" s="21"/>
      <c r="P55" s="21"/>
      <c r="Q55" s="21"/>
      <c r="R55" s="43"/>
      <c r="T55" s="21"/>
      <c r="U55" s="21"/>
      <c r="V55" s="21"/>
      <c r="W55" s="21"/>
      <c r="X55" s="21"/>
      <c r="Y55" s="21"/>
      <c r="Z55" s="43"/>
      <c r="AB55" s="21"/>
      <c r="AC55" s="21"/>
      <c r="AD55" s="21"/>
      <c r="AE55" s="21"/>
      <c r="AF55" s="21"/>
      <c r="AG55" s="21"/>
      <c r="AH55" s="43"/>
    </row>
    <row r="56" spans="1:34" ht="3.75" customHeight="1" thickBot="1" x14ac:dyDescent="0.35">
      <c r="A56" s="38"/>
      <c r="B56" s="43"/>
      <c r="J56" s="43"/>
      <c r="L56" s="21"/>
      <c r="M56" s="21"/>
      <c r="N56" s="21"/>
      <c r="O56" s="21"/>
      <c r="P56" s="21"/>
      <c r="Q56" s="21"/>
      <c r="R56" s="43"/>
      <c r="T56" s="21"/>
      <c r="U56" s="21"/>
      <c r="V56" s="21"/>
      <c r="W56" s="21"/>
      <c r="X56" s="21"/>
      <c r="Y56" s="21"/>
      <c r="Z56" s="43"/>
      <c r="AB56" s="21"/>
      <c r="AC56" s="21"/>
      <c r="AD56" s="21"/>
      <c r="AE56" s="21"/>
      <c r="AF56" s="21"/>
      <c r="AG56" s="21"/>
      <c r="AH56" s="43"/>
    </row>
    <row r="57" spans="1:34" ht="18" thickBot="1" x14ac:dyDescent="0.35">
      <c r="A57" s="19" t="s">
        <v>54</v>
      </c>
      <c r="B57" s="20"/>
      <c r="D57" s="22"/>
      <c r="F57" s="23"/>
      <c r="H57" s="22"/>
      <c r="J57" s="20"/>
      <c r="L57" s="22"/>
      <c r="M57" s="21"/>
      <c r="N57" s="23"/>
      <c r="O57" s="21"/>
      <c r="P57" s="22"/>
      <c r="Q57" s="21"/>
      <c r="R57" s="20"/>
      <c r="T57" s="22"/>
      <c r="U57" s="21"/>
      <c r="V57" s="23"/>
      <c r="W57" s="21"/>
      <c r="X57" s="22"/>
      <c r="Y57" s="21"/>
      <c r="Z57" s="20"/>
      <c r="AB57" s="22"/>
      <c r="AC57" s="21"/>
      <c r="AD57" s="23"/>
      <c r="AE57" s="21"/>
      <c r="AF57" s="22"/>
      <c r="AG57" s="21"/>
      <c r="AH57" s="20"/>
    </row>
    <row r="58" spans="1:34" ht="8.25" customHeight="1" x14ac:dyDescent="0.3">
      <c r="A58" s="24"/>
      <c r="B58" s="25"/>
      <c r="D58" s="26"/>
      <c r="F58" s="27"/>
      <c r="H58" s="26"/>
      <c r="J58" s="25"/>
      <c r="L58" s="26"/>
      <c r="M58" s="21"/>
      <c r="N58" s="27"/>
      <c r="O58" s="21"/>
      <c r="P58" s="26"/>
      <c r="Q58" s="21"/>
      <c r="R58" s="25"/>
      <c r="T58" s="26"/>
      <c r="U58" s="21"/>
      <c r="V58" s="27"/>
      <c r="W58" s="21"/>
      <c r="X58" s="26"/>
      <c r="Y58" s="21"/>
      <c r="Z58" s="25"/>
      <c r="AB58" s="26"/>
      <c r="AC58" s="21"/>
      <c r="AD58" s="27"/>
      <c r="AE58" s="21"/>
      <c r="AF58" s="26"/>
      <c r="AG58" s="21"/>
      <c r="AH58" s="25"/>
    </row>
    <row r="59" spans="1:34" x14ac:dyDescent="0.3">
      <c r="A59" s="28" t="s">
        <v>16</v>
      </c>
      <c r="B59" s="29"/>
      <c r="D59" s="30"/>
      <c r="F59" s="31"/>
      <c r="H59" s="30"/>
      <c r="J59" s="29"/>
      <c r="L59" s="30"/>
      <c r="M59" s="21"/>
      <c r="N59" s="31"/>
      <c r="O59" s="21"/>
      <c r="P59" s="30"/>
      <c r="Q59" s="21"/>
      <c r="R59" s="29"/>
      <c r="T59" s="30"/>
      <c r="U59" s="21"/>
      <c r="V59" s="31"/>
      <c r="W59" s="21"/>
      <c r="X59" s="30"/>
      <c r="Y59" s="21"/>
      <c r="Z59" s="29"/>
      <c r="AB59" s="30"/>
      <c r="AC59" s="21"/>
      <c r="AD59" s="31"/>
      <c r="AE59" s="21"/>
      <c r="AF59" s="30"/>
      <c r="AG59" s="21"/>
      <c r="AH59" s="29"/>
    </row>
    <row r="60" spans="1:34" x14ac:dyDescent="0.3">
      <c r="A60" s="3" t="s">
        <v>55</v>
      </c>
      <c r="B60" s="32">
        <v>8252</v>
      </c>
      <c r="D60" s="33">
        <v>0</v>
      </c>
      <c r="E60" s="34"/>
      <c r="F60" s="33">
        <v>0</v>
      </c>
      <c r="G60" s="34"/>
      <c r="H60" s="33">
        <v>165.04</v>
      </c>
      <c r="J60" s="32">
        <v>8417.0400000000009</v>
      </c>
      <c r="L60" s="33">
        <v>0</v>
      </c>
      <c r="M60" s="34"/>
      <c r="N60" s="33">
        <v>0</v>
      </c>
      <c r="O60" s="34"/>
      <c r="P60" s="33">
        <v>168.34080000000003</v>
      </c>
      <c r="Q60" s="21"/>
      <c r="R60" s="32">
        <v>8585.3808000000008</v>
      </c>
      <c r="T60" s="33">
        <v>0</v>
      </c>
      <c r="U60" s="34"/>
      <c r="V60" s="33">
        <v>0</v>
      </c>
      <c r="W60" s="34"/>
      <c r="X60" s="30">
        <v>171.70761600000003</v>
      </c>
      <c r="Y60" s="21"/>
      <c r="Z60" s="32">
        <v>8757.0884160000005</v>
      </c>
      <c r="AB60" s="33">
        <v>0</v>
      </c>
      <c r="AC60" s="34"/>
      <c r="AD60" s="33">
        <v>0</v>
      </c>
      <c r="AE60" s="34"/>
      <c r="AF60" s="33">
        <v>175.14176832000001</v>
      </c>
      <c r="AG60" s="21"/>
      <c r="AH60" s="32">
        <v>8932.2301843200003</v>
      </c>
    </row>
    <row r="61" spans="1:34" ht="10.5" customHeight="1" x14ac:dyDescent="0.3">
      <c r="A61" s="3" t="s">
        <v>11</v>
      </c>
      <c r="B61" s="32"/>
      <c r="D61" s="33"/>
      <c r="E61" s="34"/>
      <c r="F61" s="33"/>
      <c r="G61" s="34"/>
      <c r="H61" s="33"/>
      <c r="J61" s="32"/>
      <c r="L61" s="33"/>
      <c r="M61" s="34"/>
      <c r="N61" s="33"/>
      <c r="O61" s="34"/>
      <c r="P61" s="33"/>
      <c r="Q61" s="21"/>
      <c r="R61" s="32"/>
      <c r="T61" s="33"/>
      <c r="U61" s="34"/>
      <c r="V61" s="33"/>
      <c r="W61" s="34"/>
      <c r="X61" s="30"/>
      <c r="Y61" s="21"/>
      <c r="Z61" s="32"/>
      <c r="AB61" s="33"/>
      <c r="AC61" s="34"/>
      <c r="AD61" s="33"/>
      <c r="AE61" s="34"/>
      <c r="AF61" s="33"/>
      <c r="AG61" s="21"/>
      <c r="AH61" s="32"/>
    </row>
    <row r="62" spans="1:34" x14ac:dyDescent="0.3">
      <c r="A62" s="36" t="s">
        <v>23</v>
      </c>
      <c r="B62" s="32"/>
      <c r="D62" s="33"/>
      <c r="E62" s="34"/>
      <c r="F62" s="33"/>
      <c r="G62" s="34"/>
      <c r="H62" s="33"/>
      <c r="J62" s="32"/>
      <c r="L62" s="33"/>
      <c r="M62" s="34"/>
      <c r="N62" s="33"/>
      <c r="O62" s="34"/>
      <c r="P62" s="33"/>
      <c r="Q62" s="21"/>
      <c r="R62" s="32"/>
      <c r="T62" s="33"/>
      <c r="U62" s="34"/>
      <c r="V62" s="33"/>
      <c r="W62" s="34"/>
      <c r="X62" s="30"/>
      <c r="Y62" s="21"/>
      <c r="Z62" s="32"/>
      <c r="AB62" s="33"/>
      <c r="AC62" s="34"/>
      <c r="AD62" s="33"/>
      <c r="AE62" s="34"/>
      <c r="AF62" s="33"/>
      <c r="AG62" s="21"/>
      <c r="AH62" s="32"/>
    </row>
    <row r="63" spans="1:34" x14ac:dyDescent="0.3">
      <c r="A63" s="37" t="s">
        <v>56</v>
      </c>
      <c r="B63" s="32">
        <v>0</v>
      </c>
      <c r="D63" s="33"/>
      <c r="E63" s="34"/>
      <c r="F63" s="33"/>
      <c r="G63" s="34"/>
      <c r="H63" s="33"/>
      <c r="J63" s="32"/>
      <c r="L63" s="33"/>
      <c r="M63" s="34"/>
      <c r="N63" s="33"/>
      <c r="O63" s="34"/>
      <c r="P63" s="33"/>
      <c r="Q63" s="21"/>
      <c r="R63" s="32"/>
      <c r="T63" s="33"/>
      <c r="U63" s="34"/>
      <c r="V63" s="33"/>
      <c r="W63" s="34"/>
      <c r="X63" s="30"/>
      <c r="Y63" s="21"/>
      <c r="Z63" s="32"/>
      <c r="AB63" s="33"/>
      <c r="AC63" s="34"/>
      <c r="AD63" s="33"/>
      <c r="AE63" s="34"/>
      <c r="AF63" s="33"/>
      <c r="AG63" s="21"/>
      <c r="AH63" s="32"/>
    </row>
    <row r="64" spans="1:34" x14ac:dyDescent="0.3">
      <c r="A64" s="37" t="s">
        <v>57</v>
      </c>
      <c r="B64" s="32">
        <v>5403</v>
      </c>
      <c r="D64" s="33">
        <v>815.35900000000004</v>
      </c>
      <c r="E64" s="34"/>
      <c r="F64" s="33">
        <v>1247</v>
      </c>
      <c r="G64" s="34"/>
      <c r="H64" s="33">
        <v>0</v>
      </c>
      <c r="J64" s="32">
        <v>7465.3590000000004</v>
      </c>
      <c r="L64" s="33">
        <v>733.98699999999997</v>
      </c>
      <c r="M64" s="34"/>
      <c r="N64" s="33">
        <v>-1543</v>
      </c>
      <c r="O64" s="34"/>
      <c r="P64" s="33">
        <v>0</v>
      </c>
      <c r="Q64" s="21"/>
      <c r="R64" s="32">
        <v>6656.3459999999995</v>
      </c>
      <c r="T64" s="33">
        <v>196.37</v>
      </c>
      <c r="U64" s="34"/>
      <c r="V64" s="33">
        <v>0</v>
      </c>
      <c r="W64" s="34"/>
      <c r="X64" s="30">
        <v>0</v>
      </c>
      <c r="Y64" s="21"/>
      <c r="Z64" s="32">
        <v>6852.7159999999994</v>
      </c>
      <c r="AB64" s="33">
        <v>0</v>
      </c>
      <c r="AC64" s="34"/>
      <c r="AD64" s="33">
        <v>0</v>
      </c>
      <c r="AE64" s="34"/>
      <c r="AF64" s="33">
        <v>0</v>
      </c>
      <c r="AG64" s="21"/>
      <c r="AH64" s="32">
        <v>6852.7159999999994</v>
      </c>
    </row>
    <row r="65" spans="1:34" ht="18" customHeight="1" x14ac:dyDescent="0.3">
      <c r="A65" s="44" t="s">
        <v>58</v>
      </c>
      <c r="B65" s="32">
        <v>2439</v>
      </c>
      <c r="D65" s="33">
        <v>2309.076</v>
      </c>
      <c r="E65" s="34"/>
      <c r="F65" s="33">
        <v>0</v>
      </c>
      <c r="G65" s="34"/>
      <c r="H65" s="33">
        <v>0</v>
      </c>
      <c r="J65" s="32">
        <v>4748.076</v>
      </c>
      <c r="L65" s="33">
        <v>8639.4480000000003</v>
      </c>
      <c r="M65" s="34"/>
      <c r="N65" s="33">
        <v>0</v>
      </c>
      <c r="O65" s="34"/>
      <c r="P65" s="33">
        <v>0</v>
      </c>
      <c r="Q65" s="21"/>
      <c r="R65" s="32">
        <v>13387.524000000001</v>
      </c>
      <c r="T65" s="33">
        <v>-1147</v>
      </c>
      <c r="U65" s="34"/>
      <c r="V65" s="33">
        <v>0</v>
      </c>
      <c r="W65" s="34"/>
      <c r="X65" s="30">
        <v>0</v>
      </c>
      <c r="Y65" s="21"/>
      <c r="Z65" s="32">
        <v>12240.524000000001</v>
      </c>
      <c r="AB65" s="33">
        <v>-4277.3999999999996</v>
      </c>
      <c r="AC65" s="34"/>
      <c r="AD65" s="33">
        <v>0</v>
      </c>
      <c r="AE65" s="34"/>
      <c r="AF65" s="33">
        <v>0</v>
      </c>
      <c r="AG65" s="21"/>
      <c r="AH65" s="32">
        <v>7963.1240000000016</v>
      </c>
    </row>
    <row r="66" spans="1:34" ht="18" customHeight="1" x14ac:dyDescent="0.3">
      <c r="A66" s="37" t="s">
        <v>59</v>
      </c>
      <c r="B66" s="32">
        <v>195</v>
      </c>
      <c r="D66" s="33">
        <v>0</v>
      </c>
      <c r="E66" s="34"/>
      <c r="F66" s="33">
        <v>0</v>
      </c>
      <c r="G66" s="34"/>
      <c r="H66" s="33">
        <v>3.9</v>
      </c>
      <c r="J66" s="32">
        <v>198.9</v>
      </c>
      <c r="L66" s="33">
        <v>0</v>
      </c>
      <c r="M66" s="34"/>
      <c r="N66" s="33">
        <v>0</v>
      </c>
      <c r="O66" s="34"/>
      <c r="P66" s="33">
        <v>3.9780000000000002</v>
      </c>
      <c r="Q66" s="21"/>
      <c r="R66" s="32">
        <v>202.87800000000001</v>
      </c>
      <c r="T66" s="33">
        <v>0</v>
      </c>
      <c r="U66" s="34"/>
      <c r="V66" s="33">
        <v>0</v>
      </c>
      <c r="W66" s="34"/>
      <c r="X66" s="30">
        <v>4.0575600000000005</v>
      </c>
      <c r="Y66" s="21"/>
      <c r="Z66" s="32">
        <v>206.93556000000001</v>
      </c>
      <c r="AB66" s="33">
        <v>0</v>
      </c>
      <c r="AC66" s="34"/>
      <c r="AD66" s="33">
        <v>0</v>
      </c>
      <c r="AE66" s="34"/>
      <c r="AF66" s="33">
        <v>4.1387112000000004</v>
      </c>
      <c r="AG66" s="21"/>
      <c r="AH66" s="32">
        <v>211.0742712</v>
      </c>
    </row>
    <row r="67" spans="1:34" ht="18" customHeight="1" x14ac:dyDescent="0.3">
      <c r="A67" s="37" t="s">
        <v>60</v>
      </c>
      <c r="B67" s="32">
        <v>2178.5729999999999</v>
      </c>
      <c r="D67" s="33">
        <v>0</v>
      </c>
      <c r="E67" s="34"/>
      <c r="F67" s="33">
        <v>0</v>
      </c>
      <c r="G67" s="34"/>
      <c r="H67" s="33">
        <v>43.571459999999995</v>
      </c>
      <c r="J67" s="32">
        <v>2222.14446</v>
      </c>
      <c r="L67" s="33">
        <v>0</v>
      </c>
      <c r="M67" s="34"/>
      <c r="N67" s="33">
        <v>0</v>
      </c>
      <c r="O67" s="34"/>
      <c r="P67" s="33">
        <v>44.442889200000003</v>
      </c>
      <c r="Q67" s="21"/>
      <c r="R67" s="32">
        <v>2266.5873492000001</v>
      </c>
      <c r="T67" s="33">
        <v>0</v>
      </c>
      <c r="U67" s="34"/>
      <c r="V67" s="33">
        <v>0</v>
      </c>
      <c r="W67" s="34"/>
      <c r="X67" s="30">
        <v>45.331746983999999</v>
      </c>
      <c r="Y67" s="21"/>
      <c r="Z67" s="32">
        <v>2311.919096184</v>
      </c>
      <c r="AB67" s="33">
        <v>0</v>
      </c>
      <c r="AC67" s="34"/>
      <c r="AD67" s="33">
        <v>0</v>
      </c>
      <c r="AE67" s="34"/>
      <c r="AF67" s="33">
        <v>46.238381923680002</v>
      </c>
      <c r="AG67" s="21"/>
      <c r="AH67" s="32">
        <v>2358.1574781076802</v>
      </c>
    </row>
    <row r="68" spans="1:34" ht="18" customHeight="1" x14ac:dyDescent="0.3">
      <c r="A68" s="37" t="s">
        <v>61</v>
      </c>
      <c r="B68" s="32">
        <v>90</v>
      </c>
      <c r="D68" s="33">
        <v>0</v>
      </c>
      <c r="E68" s="34"/>
      <c r="F68" s="33">
        <v>0</v>
      </c>
      <c r="G68" s="34"/>
      <c r="H68" s="33">
        <v>1.8</v>
      </c>
      <c r="J68" s="32">
        <v>91.8</v>
      </c>
      <c r="L68" s="33">
        <v>0</v>
      </c>
      <c r="M68" s="34"/>
      <c r="N68" s="33">
        <v>0</v>
      </c>
      <c r="O68" s="34"/>
      <c r="P68" s="33">
        <v>1.8360000000000001</v>
      </c>
      <c r="Q68" s="21"/>
      <c r="R68" s="32">
        <v>93.635999999999996</v>
      </c>
      <c r="T68" s="33">
        <v>0</v>
      </c>
      <c r="U68" s="34"/>
      <c r="V68" s="33">
        <v>0</v>
      </c>
      <c r="W68" s="34"/>
      <c r="X68" s="30">
        <v>1.8727199999999999</v>
      </c>
      <c r="Y68" s="21"/>
      <c r="Z68" s="32">
        <v>95.508719999999997</v>
      </c>
      <c r="AB68" s="33">
        <v>0</v>
      </c>
      <c r="AC68" s="34"/>
      <c r="AD68" s="33">
        <v>0</v>
      </c>
      <c r="AE68" s="34"/>
      <c r="AF68" s="33">
        <v>1.9101744000000001</v>
      </c>
      <c r="AG68" s="21"/>
      <c r="AH68" s="32">
        <v>97.418894399999999</v>
      </c>
    </row>
    <row r="69" spans="1:34" ht="18" customHeight="1" x14ac:dyDescent="0.3">
      <c r="A69" s="37" t="s">
        <v>62</v>
      </c>
      <c r="B69" s="32">
        <v>0</v>
      </c>
      <c r="D69" s="33">
        <v>0</v>
      </c>
      <c r="E69" s="34"/>
      <c r="F69" s="33">
        <v>0</v>
      </c>
      <c r="G69" s="34"/>
      <c r="H69" s="33">
        <v>0</v>
      </c>
      <c r="J69" s="32">
        <v>0</v>
      </c>
      <c r="L69" s="33">
        <v>0</v>
      </c>
      <c r="M69" s="34"/>
      <c r="N69" s="33">
        <v>0</v>
      </c>
      <c r="O69" s="34"/>
      <c r="P69" s="33">
        <v>0</v>
      </c>
      <c r="Q69" s="21"/>
      <c r="R69" s="32">
        <v>0</v>
      </c>
      <c r="T69" s="33">
        <v>0</v>
      </c>
      <c r="U69" s="34"/>
      <c r="V69" s="33">
        <v>0</v>
      </c>
      <c r="W69" s="34"/>
      <c r="X69" s="30">
        <v>0</v>
      </c>
      <c r="Y69" s="21"/>
      <c r="Z69" s="32">
        <v>0</v>
      </c>
      <c r="AB69" s="33">
        <v>0</v>
      </c>
      <c r="AC69" s="34"/>
      <c r="AD69" s="33">
        <v>0</v>
      </c>
      <c r="AE69" s="34"/>
      <c r="AF69" s="33">
        <v>0</v>
      </c>
      <c r="AG69" s="21"/>
      <c r="AH69" s="32">
        <v>0</v>
      </c>
    </row>
    <row r="70" spans="1:34" x14ac:dyDescent="0.3">
      <c r="A70" s="37" t="s">
        <v>63</v>
      </c>
      <c r="B70" s="32">
        <v>9643.1754000000001</v>
      </c>
      <c r="D70" s="33">
        <v>-5566</v>
      </c>
      <c r="E70" s="34"/>
      <c r="F70" s="33">
        <v>0</v>
      </c>
      <c r="G70" s="34"/>
      <c r="H70" s="33">
        <v>14.976304730509922</v>
      </c>
      <c r="J70" s="32">
        <v>4092.1517047305101</v>
      </c>
      <c r="L70" s="33">
        <v>0</v>
      </c>
      <c r="M70" s="34"/>
      <c r="N70" s="33">
        <v>0</v>
      </c>
      <c r="O70" s="34"/>
      <c r="P70" s="33">
        <v>81.843034094610204</v>
      </c>
      <c r="Q70" s="21"/>
      <c r="R70" s="32">
        <v>4173.9947388251203</v>
      </c>
      <c r="T70" s="33">
        <v>0</v>
      </c>
      <c r="U70" s="34"/>
      <c r="V70" s="33">
        <v>0</v>
      </c>
      <c r="W70" s="34"/>
      <c r="X70" s="30">
        <v>83.479894776502405</v>
      </c>
      <c r="Y70" s="21"/>
      <c r="Z70" s="32">
        <v>4257.4746336016224</v>
      </c>
      <c r="AB70" s="33">
        <v>0</v>
      </c>
      <c r="AC70" s="34"/>
      <c r="AD70" s="33">
        <v>0</v>
      </c>
      <c r="AE70" s="34"/>
      <c r="AF70" s="33">
        <v>85.149492672032451</v>
      </c>
      <c r="AG70" s="21"/>
      <c r="AH70" s="32">
        <v>4342.6241262736548</v>
      </c>
    </row>
    <row r="71" spans="1:34" x14ac:dyDescent="0.3">
      <c r="A71" s="37" t="s">
        <v>64</v>
      </c>
      <c r="B71" s="32">
        <v>0</v>
      </c>
      <c r="D71" s="33">
        <v>0</v>
      </c>
      <c r="E71" s="34"/>
      <c r="F71" s="33">
        <v>0</v>
      </c>
      <c r="G71" s="34"/>
      <c r="H71" s="33">
        <v>0</v>
      </c>
      <c r="J71" s="32">
        <v>0</v>
      </c>
      <c r="L71" s="33">
        <v>0</v>
      </c>
      <c r="M71" s="34"/>
      <c r="N71" s="33">
        <v>0</v>
      </c>
      <c r="O71" s="34"/>
      <c r="P71" s="33">
        <v>0</v>
      </c>
      <c r="Q71" s="21"/>
      <c r="R71" s="32">
        <v>0</v>
      </c>
      <c r="T71" s="33">
        <v>0</v>
      </c>
      <c r="U71" s="34"/>
      <c r="V71" s="33">
        <v>0</v>
      </c>
      <c r="W71" s="34"/>
      <c r="X71" s="30">
        <v>0</v>
      </c>
      <c r="Y71" s="21"/>
      <c r="Z71" s="32">
        <v>0</v>
      </c>
      <c r="AB71" s="33">
        <v>0</v>
      </c>
      <c r="AC71" s="34"/>
      <c r="AD71" s="33">
        <v>0</v>
      </c>
      <c r="AE71" s="34"/>
      <c r="AF71" s="33">
        <v>0</v>
      </c>
      <c r="AG71" s="21"/>
      <c r="AH71" s="32">
        <v>0</v>
      </c>
    </row>
    <row r="72" spans="1:34" x14ac:dyDescent="0.3">
      <c r="A72" s="3" t="s">
        <v>50</v>
      </c>
      <c r="B72" s="32">
        <v>19948.7484</v>
      </c>
      <c r="D72" s="30">
        <v>-2441.5650000000001</v>
      </c>
      <c r="E72" s="34"/>
      <c r="F72" s="30">
        <v>1247</v>
      </c>
      <c r="G72" s="34"/>
      <c r="H72" s="30">
        <v>64.247764730509914</v>
      </c>
      <c r="J72" s="32">
        <v>18818.431164730511</v>
      </c>
      <c r="L72" s="30">
        <v>9373.4349999999995</v>
      </c>
      <c r="M72" s="34"/>
      <c r="N72" s="30">
        <v>-1543</v>
      </c>
      <c r="O72" s="34"/>
      <c r="P72" s="30">
        <v>132.09992329461022</v>
      </c>
      <c r="Q72" s="21"/>
      <c r="R72" s="32">
        <v>26780.966088025121</v>
      </c>
      <c r="T72" s="30">
        <v>-950.63</v>
      </c>
      <c r="U72" s="34"/>
      <c r="V72" s="30">
        <v>0</v>
      </c>
      <c r="W72" s="34"/>
      <c r="X72" s="30">
        <v>134.74192176050241</v>
      </c>
      <c r="Y72" s="21"/>
      <c r="Z72" s="32">
        <v>25965.078009785626</v>
      </c>
      <c r="AB72" s="30">
        <v>-4277.3999999999996</v>
      </c>
      <c r="AC72" s="34"/>
      <c r="AD72" s="30">
        <v>0</v>
      </c>
      <c r="AE72" s="34"/>
      <c r="AF72" s="30">
        <v>137.43676019571245</v>
      </c>
      <c r="AG72" s="21"/>
      <c r="AH72" s="32">
        <v>21825.114769981337</v>
      </c>
    </row>
    <row r="73" spans="1:34" x14ac:dyDescent="0.3">
      <c r="B73" s="32"/>
      <c r="D73" s="30"/>
      <c r="E73" s="34"/>
      <c r="F73" s="30"/>
      <c r="G73" s="34"/>
      <c r="H73" s="30"/>
      <c r="J73" s="32"/>
      <c r="L73" s="30"/>
      <c r="M73" s="34"/>
      <c r="N73" s="30"/>
      <c r="O73" s="34"/>
      <c r="P73" s="30"/>
      <c r="Q73" s="21"/>
      <c r="R73" s="32"/>
      <c r="T73" s="30"/>
      <c r="U73" s="34"/>
      <c r="V73" s="30"/>
      <c r="W73" s="34"/>
      <c r="X73" s="30"/>
      <c r="Y73" s="21"/>
      <c r="Z73" s="32"/>
      <c r="AB73" s="30"/>
      <c r="AC73" s="34"/>
      <c r="AD73" s="30"/>
      <c r="AE73" s="34"/>
      <c r="AF73" s="30"/>
      <c r="AG73" s="21"/>
      <c r="AH73" s="32"/>
    </row>
    <row r="74" spans="1:34" x14ac:dyDescent="0.3">
      <c r="A74" s="36" t="s">
        <v>51</v>
      </c>
      <c r="B74" s="32"/>
      <c r="D74" s="30"/>
      <c r="E74" s="34"/>
      <c r="F74" s="30"/>
      <c r="G74" s="34"/>
      <c r="H74" s="30"/>
      <c r="J74" s="32"/>
      <c r="L74" s="30"/>
      <c r="M74" s="34"/>
      <c r="N74" s="30"/>
      <c r="O74" s="34"/>
      <c r="P74" s="30"/>
      <c r="Q74" s="21"/>
      <c r="R74" s="32"/>
      <c r="T74" s="30"/>
      <c r="U74" s="34"/>
      <c r="V74" s="30"/>
      <c r="W74" s="34"/>
      <c r="X74" s="30"/>
      <c r="Y74" s="21"/>
      <c r="Z74" s="32"/>
      <c r="AB74" s="30"/>
      <c r="AC74" s="34"/>
      <c r="AD74" s="30"/>
      <c r="AE74" s="34"/>
      <c r="AF74" s="30"/>
      <c r="AG74" s="21"/>
      <c r="AH74" s="32"/>
    </row>
    <row r="75" spans="1:34" x14ac:dyDescent="0.3">
      <c r="A75" s="3" t="s">
        <v>65</v>
      </c>
      <c r="B75" s="32">
        <v>-17224</v>
      </c>
      <c r="D75" s="33">
        <v>44</v>
      </c>
      <c r="E75" s="34"/>
      <c r="F75" s="33">
        <v>0</v>
      </c>
      <c r="G75" s="34"/>
      <c r="H75" s="30">
        <v>-171.8</v>
      </c>
      <c r="J75" s="32">
        <v>-17351.8</v>
      </c>
      <c r="L75" s="33">
        <v>0</v>
      </c>
      <c r="M75" s="34"/>
      <c r="N75" s="33">
        <v>0</v>
      </c>
      <c r="O75" s="34"/>
      <c r="P75" s="30">
        <v>-347.036</v>
      </c>
      <c r="Q75" s="21"/>
      <c r="R75" s="32">
        <v>-17698.835999999999</v>
      </c>
      <c r="T75" s="33">
        <v>0</v>
      </c>
      <c r="U75" s="34"/>
      <c r="V75" s="33">
        <v>0</v>
      </c>
      <c r="W75" s="34"/>
      <c r="X75" s="30">
        <v>-353.97672</v>
      </c>
      <c r="Y75" s="21"/>
      <c r="Z75" s="32">
        <v>-18052.812719999998</v>
      </c>
      <c r="AB75" s="33">
        <v>0</v>
      </c>
      <c r="AC75" s="34"/>
      <c r="AD75" s="33">
        <v>0</v>
      </c>
      <c r="AE75" s="34"/>
      <c r="AF75" s="30">
        <v>-361.05625439999994</v>
      </c>
      <c r="AG75" s="21"/>
      <c r="AH75" s="32">
        <v>-18413.868974399997</v>
      </c>
    </row>
    <row r="76" spans="1:34" x14ac:dyDescent="0.3">
      <c r="B76" s="32"/>
      <c r="D76" s="30"/>
      <c r="E76" s="34"/>
      <c r="F76" s="30"/>
      <c r="G76" s="34"/>
      <c r="H76" s="30"/>
      <c r="J76" s="32"/>
      <c r="L76" s="30"/>
      <c r="M76" s="34"/>
      <c r="N76" s="30"/>
      <c r="O76" s="34"/>
      <c r="P76" s="30"/>
      <c r="Q76" s="21"/>
      <c r="R76" s="32"/>
      <c r="T76" s="30"/>
      <c r="U76" s="34"/>
      <c r="V76" s="30"/>
      <c r="W76" s="34"/>
      <c r="X76" s="30"/>
      <c r="Y76" s="21"/>
      <c r="Z76" s="32"/>
      <c r="AB76" s="30"/>
      <c r="AC76" s="34"/>
      <c r="AD76" s="30"/>
      <c r="AE76" s="34"/>
      <c r="AF76" s="30"/>
      <c r="AG76" s="21"/>
      <c r="AH76" s="32"/>
    </row>
    <row r="77" spans="1:34" ht="18" thickBot="1" x14ac:dyDescent="0.35">
      <c r="A77" s="38" t="s">
        <v>66</v>
      </c>
      <c r="B77" s="41">
        <v>10976.7484</v>
      </c>
      <c r="D77" s="42">
        <v>-2397.5650000000001</v>
      </c>
      <c r="E77" s="30"/>
      <c r="F77" s="42">
        <v>1247</v>
      </c>
      <c r="G77" s="30"/>
      <c r="H77" s="42">
        <v>57.487764730509895</v>
      </c>
      <c r="I77" s="30"/>
      <c r="J77" s="41">
        <v>9883.6711647305128</v>
      </c>
      <c r="L77" s="42">
        <v>9373.4349999999995</v>
      </c>
      <c r="M77" s="42"/>
      <c r="N77" s="42">
        <v>-1543</v>
      </c>
      <c r="O77" s="42"/>
      <c r="P77" s="42">
        <v>-46.595276705389722</v>
      </c>
      <c r="Q77" s="42"/>
      <c r="R77" s="41">
        <v>17667.510888025125</v>
      </c>
      <c r="T77" s="42">
        <v>-950.63</v>
      </c>
      <c r="U77" s="42"/>
      <c r="V77" s="42">
        <v>0</v>
      </c>
      <c r="W77" s="42"/>
      <c r="X77" s="42">
        <v>-47.527182239497563</v>
      </c>
      <c r="Y77" s="42"/>
      <c r="Z77" s="41">
        <v>16669.353705785627</v>
      </c>
      <c r="AB77" s="42">
        <v>-4277.3999999999996</v>
      </c>
      <c r="AC77" s="42"/>
      <c r="AD77" s="42">
        <v>0</v>
      </c>
      <c r="AE77" s="42"/>
      <c r="AF77" s="42">
        <v>-48.477725884287452</v>
      </c>
      <c r="AG77" s="42"/>
      <c r="AH77" s="41">
        <v>12343.475979901341</v>
      </c>
    </row>
    <row r="78" spans="1:34" ht="18" thickBot="1" x14ac:dyDescent="0.35">
      <c r="B78" s="45"/>
      <c r="D78" s="22"/>
      <c r="F78" s="22"/>
      <c r="H78" s="22"/>
      <c r="J78" s="45"/>
      <c r="L78" s="22"/>
      <c r="M78" s="21"/>
      <c r="N78" s="22"/>
      <c r="O78" s="21"/>
      <c r="P78" s="22"/>
      <c r="Q78" s="21"/>
      <c r="R78" s="45"/>
      <c r="T78" s="22"/>
      <c r="U78" s="21"/>
      <c r="V78" s="22"/>
      <c r="W78" s="21"/>
      <c r="X78" s="22"/>
      <c r="Y78" s="21"/>
      <c r="Z78" s="45"/>
      <c r="AB78" s="22"/>
      <c r="AC78" s="21"/>
      <c r="AD78" s="22"/>
      <c r="AE78" s="21"/>
      <c r="AF78" s="22"/>
      <c r="AG78" s="21"/>
      <c r="AH78" s="45"/>
    </row>
    <row r="79" spans="1:34" ht="7.5" customHeight="1" x14ac:dyDescent="0.3">
      <c r="A79" s="38"/>
      <c r="B79" s="43"/>
      <c r="J79" s="43"/>
      <c r="L79" s="21"/>
      <c r="M79" s="21"/>
      <c r="N79" s="21"/>
      <c r="O79" s="21"/>
      <c r="P79" s="21"/>
      <c r="Q79" s="21"/>
      <c r="R79" s="43"/>
      <c r="T79" s="21"/>
      <c r="U79" s="21"/>
      <c r="V79" s="21"/>
      <c r="W79" s="21"/>
      <c r="X79" s="21"/>
      <c r="Y79" s="21"/>
      <c r="Z79" s="43"/>
      <c r="AB79" s="21"/>
      <c r="AC79" s="21"/>
      <c r="AD79" s="21"/>
      <c r="AE79" s="21"/>
      <c r="AF79" s="21"/>
      <c r="AG79" s="21"/>
      <c r="AH79" s="43"/>
    </row>
    <row r="80" spans="1:34" ht="8.25" customHeight="1" thickBot="1" x14ac:dyDescent="0.35">
      <c r="B80" s="46"/>
      <c r="D80" s="47"/>
      <c r="F80" s="48"/>
      <c r="H80" s="47"/>
      <c r="J80" s="46"/>
      <c r="L80" s="47"/>
      <c r="M80" s="21"/>
      <c r="N80" s="48"/>
      <c r="O80" s="21"/>
      <c r="P80" s="47"/>
      <c r="Q80" s="21"/>
      <c r="R80" s="46"/>
      <c r="T80" s="47"/>
      <c r="U80" s="21"/>
      <c r="V80" s="48"/>
      <c r="W80" s="21"/>
      <c r="X80" s="47"/>
      <c r="Y80" s="21"/>
      <c r="Z80" s="46"/>
      <c r="AB80" s="47"/>
      <c r="AC80" s="21"/>
      <c r="AD80" s="48"/>
      <c r="AE80" s="21"/>
      <c r="AF80" s="47"/>
      <c r="AG80" s="21"/>
      <c r="AH80" s="46"/>
    </row>
    <row r="81" spans="1:34" ht="26.25" customHeight="1" thickBot="1" x14ac:dyDescent="0.35">
      <c r="A81" s="49" t="s">
        <v>67</v>
      </c>
      <c r="B81" s="50">
        <v>468859.11462000001</v>
      </c>
      <c r="D81" s="51">
        <v>50368.326222934607</v>
      </c>
      <c r="F81" s="51">
        <v>-31204.590141041666</v>
      </c>
      <c r="H81" s="51">
        <v>6154.2659348683928</v>
      </c>
      <c r="J81" s="50">
        <v>494177.11663676141</v>
      </c>
      <c r="L81" s="51">
        <v>50093.035443946894</v>
      </c>
      <c r="M81" s="21"/>
      <c r="N81" s="51">
        <v>-23056.254408916662</v>
      </c>
      <c r="O81" s="21"/>
      <c r="P81" s="51">
        <v>7224.3555588847994</v>
      </c>
      <c r="Q81" s="21"/>
      <c r="R81" s="50">
        <f>SUM(R77,R53)</f>
        <v>528882.08423067641</v>
      </c>
      <c r="T81" s="51">
        <v>20235.919301729198</v>
      </c>
      <c r="U81" s="21"/>
      <c r="V81" s="51">
        <v>-22887.403226844996</v>
      </c>
      <c r="W81" s="21"/>
      <c r="X81" s="51">
        <v>10562.564104503528</v>
      </c>
      <c r="Y81" s="21"/>
      <c r="Z81" s="50">
        <f>SUM(Z77,Z53)</f>
        <v>536014.16441006411</v>
      </c>
      <c r="AB81" s="51">
        <v>16603.930619573803</v>
      </c>
      <c r="AC81" s="21"/>
      <c r="AD81" s="51">
        <v>-20396.817494581897</v>
      </c>
      <c r="AE81" s="21"/>
      <c r="AF81" s="51">
        <v>10780.975069274342</v>
      </c>
      <c r="AG81" s="21"/>
      <c r="AH81" s="50">
        <f>SUM(AH77,AH53)</f>
        <v>542899.25260433054</v>
      </c>
    </row>
    <row r="82" spans="1:34" ht="13.5" customHeight="1" thickTop="1" thickBot="1" x14ac:dyDescent="0.35">
      <c r="B82" s="46"/>
      <c r="D82" s="48"/>
      <c r="F82" s="48"/>
      <c r="H82" s="48"/>
      <c r="J82" s="46"/>
      <c r="L82" s="48"/>
      <c r="M82" s="21"/>
      <c r="N82" s="48"/>
      <c r="O82" s="21"/>
      <c r="P82" s="48"/>
      <c r="Q82" s="21"/>
      <c r="R82" s="46"/>
      <c r="T82" s="48"/>
      <c r="U82" s="21"/>
      <c r="V82" s="48"/>
      <c r="W82" s="21"/>
      <c r="X82" s="48"/>
      <c r="Y82" s="21"/>
      <c r="Z82" s="46"/>
      <c r="AB82" s="48"/>
      <c r="AC82" s="21"/>
      <c r="AD82" s="48"/>
      <c r="AE82" s="21"/>
      <c r="AF82" s="48"/>
      <c r="AG82" s="21"/>
      <c r="AH82" s="46"/>
    </row>
    <row r="83" spans="1:34" x14ac:dyDescent="0.3">
      <c r="A83" s="3" t="s">
        <v>68</v>
      </c>
      <c r="B83" s="32">
        <v>1678.5832800000001</v>
      </c>
      <c r="D83" s="33">
        <v>0</v>
      </c>
      <c r="E83" s="34"/>
      <c r="F83" s="33">
        <v>0</v>
      </c>
      <c r="G83" s="52"/>
      <c r="H83" s="30">
        <v>16.785832800000001</v>
      </c>
      <c r="J83" s="32">
        <v>1695.3691128</v>
      </c>
      <c r="L83" s="33">
        <v>0</v>
      </c>
      <c r="M83" s="34"/>
      <c r="N83" s="33">
        <v>0</v>
      </c>
      <c r="O83" s="52"/>
      <c r="P83" s="30">
        <v>33.907382255999998</v>
      </c>
      <c r="Q83" s="21"/>
      <c r="R83" s="32">
        <v>1729.2764950559999</v>
      </c>
      <c r="T83" s="33">
        <v>0</v>
      </c>
      <c r="U83" s="34"/>
      <c r="V83" s="33">
        <v>0</v>
      </c>
      <c r="W83" s="52"/>
      <c r="X83" s="30">
        <v>34.78552990112</v>
      </c>
      <c r="Y83" s="21"/>
      <c r="Z83" s="32">
        <v>1764.06202495712</v>
      </c>
      <c r="AB83" s="33">
        <v>0</v>
      </c>
      <c r="AC83" s="34"/>
      <c r="AD83" s="33">
        <v>0</v>
      </c>
      <c r="AE83" s="52"/>
      <c r="AF83" s="30">
        <v>35.281240499142399</v>
      </c>
      <c r="AG83" s="21"/>
      <c r="AH83" s="32">
        <v>1799.3432654562623</v>
      </c>
    </row>
    <row r="84" spans="1:34" x14ac:dyDescent="0.3">
      <c r="A84" s="3" t="s">
        <v>69</v>
      </c>
      <c r="B84" s="32">
        <v>5181.7079999999996</v>
      </c>
      <c r="D84" s="33">
        <v>0</v>
      </c>
      <c r="E84" s="34"/>
      <c r="F84" s="33">
        <v>0</v>
      </c>
      <c r="G84" s="52"/>
      <c r="H84" s="30"/>
      <c r="J84" s="32">
        <v>5181.7079999999996</v>
      </c>
      <c r="L84" s="33">
        <v>0</v>
      </c>
      <c r="M84" s="34"/>
      <c r="N84" s="33">
        <v>0</v>
      </c>
      <c r="O84" s="52"/>
      <c r="P84" s="30"/>
      <c r="Q84" s="21"/>
      <c r="R84" s="32">
        <v>5181.7079999999996</v>
      </c>
      <c r="T84" s="33">
        <v>0</v>
      </c>
      <c r="U84" s="34"/>
      <c r="V84" s="33">
        <v>0</v>
      </c>
      <c r="W84" s="52"/>
      <c r="X84" s="30"/>
      <c r="Y84" s="21"/>
      <c r="Z84" s="32">
        <v>5181.7079999999996</v>
      </c>
      <c r="AB84" s="33">
        <v>0</v>
      </c>
      <c r="AC84" s="34"/>
      <c r="AD84" s="33">
        <v>0</v>
      </c>
      <c r="AE84" s="52"/>
      <c r="AF84" s="30"/>
      <c r="AG84" s="21"/>
      <c r="AH84" s="32">
        <v>5181.7079999999996</v>
      </c>
    </row>
    <row r="85" spans="1:34" x14ac:dyDescent="0.3">
      <c r="A85" s="3" t="s">
        <v>70</v>
      </c>
      <c r="B85" s="32">
        <v>232.46740000000003</v>
      </c>
      <c r="D85" s="33">
        <v>0</v>
      </c>
      <c r="E85" s="34"/>
      <c r="F85" s="33">
        <v>0</v>
      </c>
      <c r="G85" s="52"/>
      <c r="H85" s="30">
        <v>2.3246740000000004</v>
      </c>
      <c r="J85" s="32">
        <v>234.79207400000001</v>
      </c>
      <c r="L85" s="33">
        <v>0</v>
      </c>
      <c r="M85" s="34"/>
      <c r="N85" s="33">
        <v>0</v>
      </c>
      <c r="O85" s="52"/>
      <c r="P85" s="30">
        <v>4.6958414800000003</v>
      </c>
      <c r="Q85" s="21"/>
      <c r="R85" s="32">
        <v>239.48791548000003</v>
      </c>
      <c r="T85" s="33">
        <v>0</v>
      </c>
      <c r="U85" s="34"/>
      <c r="V85" s="33">
        <v>0</v>
      </c>
      <c r="W85" s="52"/>
      <c r="X85" s="30">
        <v>4.7897583096000007</v>
      </c>
      <c r="Y85" s="21"/>
      <c r="Z85" s="32">
        <v>244.27767378960002</v>
      </c>
      <c r="AB85" s="33">
        <v>0</v>
      </c>
      <c r="AC85" s="34"/>
      <c r="AD85" s="33">
        <v>0</v>
      </c>
      <c r="AE85" s="52"/>
      <c r="AF85" s="30">
        <v>4.8855534757920003</v>
      </c>
      <c r="AG85" s="21"/>
      <c r="AH85" s="32">
        <v>249.16322726539201</v>
      </c>
    </row>
    <row r="86" spans="1:34" x14ac:dyDescent="0.3">
      <c r="A86" s="3" t="s">
        <v>71</v>
      </c>
      <c r="B86" s="32">
        <v>-4.4999999995343388E-4</v>
      </c>
      <c r="D86" s="33">
        <v>0</v>
      </c>
      <c r="E86" s="34"/>
      <c r="F86" s="33">
        <v>0</v>
      </c>
      <c r="G86" s="52"/>
      <c r="H86" s="30"/>
      <c r="J86" s="32">
        <v>-4.4999999995343388E-4</v>
      </c>
      <c r="L86" s="33">
        <v>0</v>
      </c>
      <c r="M86" s="34"/>
      <c r="N86" s="33">
        <v>0</v>
      </c>
      <c r="O86" s="52"/>
      <c r="P86" s="30"/>
      <c r="Q86" s="21"/>
      <c r="R86" s="32">
        <v>-4.4999999995343388E-4</v>
      </c>
      <c r="T86" s="33">
        <v>0</v>
      </c>
      <c r="U86" s="34"/>
      <c r="V86" s="33">
        <v>0</v>
      </c>
      <c r="W86" s="52"/>
      <c r="X86" s="30"/>
      <c r="Y86" s="21"/>
      <c r="Z86" s="32">
        <v>-4.4999999995343388E-4</v>
      </c>
      <c r="AB86" s="33">
        <v>0</v>
      </c>
      <c r="AC86" s="34"/>
      <c r="AD86" s="33">
        <v>0</v>
      </c>
      <c r="AE86" s="52"/>
      <c r="AF86" s="30"/>
      <c r="AG86" s="21"/>
      <c r="AH86" s="32">
        <v>-4.4999999995343388E-4</v>
      </c>
    </row>
    <row r="87" spans="1:34" ht="18" thickBot="1" x14ac:dyDescent="0.35">
      <c r="A87" s="53" t="s">
        <v>72</v>
      </c>
      <c r="B87" s="54">
        <v>7092.7582300000004</v>
      </c>
      <c r="D87" s="55">
        <v>0</v>
      </c>
      <c r="E87" s="52"/>
      <c r="F87" s="55">
        <v>0</v>
      </c>
      <c r="G87" s="52"/>
      <c r="H87" s="55">
        <v>19.110506800000003</v>
      </c>
      <c r="J87" s="54">
        <v>7111.8687368000001</v>
      </c>
      <c r="L87" s="55">
        <v>0</v>
      </c>
      <c r="M87" s="52"/>
      <c r="N87" s="55">
        <v>0</v>
      </c>
      <c r="O87" s="52"/>
      <c r="P87" s="55">
        <v>38.603223735999997</v>
      </c>
      <c r="Q87" s="21"/>
      <c r="R87" s="54">
        <v>7150.4719605360006</v>
      </c>
      <c r="T87" s="55">
        <v>0</v>
      </c>
      <c r="U87" s="52"/>
      <c r="V87" s="55">
        <v>0</v>
      </c>
      <c r="W87" s="52"/>
      <c r="X87" s="55">
        <v>39.575288210720004</v>
      </c>
      <c r="Y87" s="21"/>
      <c r="Z87" s="54">
        <v>7190.0472487467205</v>
      </c>
      <c r="AB87" s="55">
        <v>0</v>
      </c>
      <c r="AC87" s="52"/>
      <c r="AD87" s="55">
        <v>0</v>
      </c>
      <c r="AE87" s="52"/>
      <c r="AF87" s="55">
        <v>40.1667939749344</v>
      </c>
      <c r="AG87" s="21"/>
      <c r="AH87" s="54">
        <v>7230.2140427216546</v>
      </c>
    </row>
    <row r="88" spans="1:34" ht="18" thickTop="1" x14ac:dyDescent="0.3">
      <c r="B88" s="32"/>
      <c r="D88" s="30"/>
      <c r="E88" s="52"/>
      <c r="F88" s="30"/>
      <c r="G88" s="52"/>
      <c r="H88" s="30"/>
      <c r="J88" s="32"/>
      <c r="L88" s="30"/>
      <c r="M88" s="52"/>
      <c r="N88" s="30"/>
      <c r="O88" s="52"/>
      <c r="P88" s="30"/>
      <c r="Q88" s="21"/>
      <c r="R88" s="32"/>
      <c r="T88" s="30"/>
      <c r="U88" s="52"/>
      <c r="V88" s="30"/>
      <c r="W88" s="52"/>
      <c r="X88" s="30"/>
      <c r="Y88" s="21"/>
      <c r="Z88" s="32"/>
      <c r="AB88" s="30"/>
      <c r="AC88" s="52"/>
      <c r="AD88" s="30"/>
      <c r="AE88" s="52"/>
      <c r="AF88" s="30"/>
      <c r="AG88" s="21"/>
      <c r="AH88" s="32"/>
    </row>
    <row r="89" spans="1:34" ht="27.75" customHeight="1" thickBot="1" x14ac:dyDescent="0.35">
      <c r="A89" s="56" t="s">
        <v>73</v>
      </c>
      <c r="B89" s="54">
        <v>475951.87284999999</v>
      </c>
      <c r="D89" s="55">
        <v>50368.326222934607</v>
      </c>
      <c r="E89" s="30"/>
      <c r="F89" s="55">
        <v>-31204.590141041666</v>
      </c>
      <c r="G89" s="30"/>
      <c r="H89" s="55">
        <v>6173.3764416683925</v>
      </c>
      <c r="I89" s="30"/>
      <c r="J89" s="54">
        <v>501288.98537356139</v>
      </c>
      <c r="L89" s="55">
        <v>50093.035443946894</v>
      </c>
      <c r="M89" s="55"/>
      <c r="N89" s="55">
        <v>-23056.254408916662</v>
      </c>
      <c r="O89" s="55"/>
      <c r="P89" s="55">
        <v>7262.958782620799</v>
      </c>
      <c r="Q89" s="55"/>
      <c r="R89" s="54">
        <f>SUM(R81,R87)</f>
        <v>536032.55619121238</v>
      </c>
      <c r="T89" s="55">
        <v>20235.919301729198</v>
      </c>
      <c r="U89" s="55"/>
      <c r="V89" s="55">
        <v>-22887.403226844996</v>
      </c>
      <c r="W89" s="55"/>
      <c r="X89" s="55">
        <v>10602.139392714249</v>
      </c>
      <c r="Y89" s="55"/>
      <c r="Z89" s="54">
        <f>SUM(Z81,Z87)</f>
        <v>543204.21165881085</v>
      </c>
      <c r="AB89" s="55">
        <v>16603.930619573803</v>
      </c>
      <c r="AC89" s="55"/>
      <c r="AD89" s="55">
        <v>-20396.817494581897</v>
      </c>
      <c r="AE89" s="55"/>
      <c r="AF89" s="55">
        <v>10821.141863249277</v>
      </c>
      <c r="AG89" s="55"/>
      <c r="AH89" s="54">
        <f>SUM(AH81,AH87)</f>
        <v>550129.46664705221</v>
      </c>
    </row>
    <row r="90" spans="1:34" ht="27.75" customHeight="1" thickTop="1" x14ac:dyDescent="0.3">
      <c r="B90" s="32"/>
      <c r="D90" s="30"/>
      <c r="F90" s="30"/>
      <c r="H90" s="30"/>
      <c r="J90" s="32"/>
      <c r="L90" s="30"/>
      <c r="M90" s="21"/>
      <c r="N90" s="30"/>
      <c r="O90" s="21"/>
      <c r="P90" s="30"/>
      <c r="Q90" s="21"/>
      <c r="R90" s="32"/>
      <c r="T90" s="30"/>
      <c r="U90" s="21"/>
      <c r="V90" s="30"/>
      <c r="W90" s="21"/>
      <c r="X90" s="30"/>
      <c r="Y90" s="21"/>
      <c r="Z90" s="32"/>
      <c r="AB90" s="30"/>
      <c r="AC90" s="21"/>
      <c r="AD90" s="30"/>
      <c r="AE90" s="21"/>
      <c r="AF90" s="30"/>
      <c r="AG90" s="21"/>
      <c r="AH90" s="32"/>
    </row>
    <row r="91" spans="1:34" x14ac:dyDescent="0.3">
      <c r="A91" s="3" t="s">
        <v>74</v>
      </c>
      <c r="B91" s="32"/>
      <c r="D91" s="30"/>
      <c r="F91" s="30"/>
      <c r="H91" s="30"/>
      <c r="J91" s="32"/>
      <c r="L91" s="30"/>
      <c r="M91" s="21"/>
      <c r="N91" s="30"/>
      <c r="O91" s="21"/>
      <c r="P91" s="30"/>
      <c r="Q91" s="21"/>
      <c r="R91" s="32"/>
      <c r="T91" s="30"/>
      <c r="U91" s="21"/>
      <c r="V91" s="30"/>
      <c r="W91" s="21"/>
      <c r="X91" s="30"/>
      <c r="Y91" s="21"/>
      <c r="Z91" s="32"/>
      <c r="AB91" s="30"/>
      <c r="AC91" s="21"/>
      <c r="AD91" s="30"/>
      <c r="AE91" s="21"/>
      <c r="AF91" s="30"/>
      <c r="AG91" s="21"/>
      <c r="AH91" s="32"/>
    </row>
    <row r="92" spans="1:34" x14ac:dyDescent="0.3">
      <c r="A92" s="3" t="s">
        <v>75</v>
      </c>
      <c r="B92" s="32">
        <v>451</v>
      </c>
      <c r="D92" s="30"/>
      <c r="E92" s="52"/>
      <c r="F92" s="30">
        <v>-451</v>
      </c>
      <c r="G92" s="52"/>
      <c r="H92" s="30"/>
      <c r="J92" s="32">
        <v>0</v>
      </c>
      <c r="L92" s="30"/>
      <c r="M92" s="52"/>
      <c r="N92" s="30">
        <v>0</v>
      </c>
      <c r="O92" s="52"/>
      <c r="P92" s="30"/>
      <c r="Q92" s="21"/>
      <c r="R92" s="32">
        <v>0</v>
      </c>
      <c r="T92" s="30"/>
      <c r="U92" s="52"/>
      <c r="V92" s="30">
        <v>0</v>
      </c>
      <c r="W92" s="52"/>
      <c r="X92" s="30"/>
      <c r="Y92" s="21"/>
      <c r="Z92" s="32">
        <v>0</v>
      </c>
      <c r="AB92" s="30"/>
      <c r="AC92" s="52"/>
      <c r="AD92" s="30">
        <v>0</v>
      </c>
      <c r="AE92" s="52"/>
      <c r="AF92" s="30"/>
      <c r="AG92" s="21"/>
      <c r="AH92" s="32">
        <v>0</v>
      </c>
    </row>
    <row r="93" spans="1:34" x14ac:dyDescent="0.3">
      <c r="A93" s="3" t="s">
        <v>76</v>
      </c>
      <c r="B93" s="32">
        <v>968.69999999999982</v>
      </c>
      <c r="D93" s="30"/>
      <c r="E93" s="52"/>
      <c r="F93" s="30"/>
      <c r="G93" s="52"/>
      <c r="H93" s="30"/>
      <c r="J93" s="32">
        <v>968.69999999999982</v>
      </c>
      <c r="L93" s="30">
        <v>-835</v>
      </c>
      <c r="M93" s="52"/>
      <c r="N93" s="30"/>
      <c r="O93" s="52"/>
      <c r="P93" s="30"/>
      <c r="Q93" s="21"/>
      <c r="R93" s="32">
        <v>133.69999999999982</v>
      </c>
      <c r="T93" s="30">
        <v>-134</v>
      </c>
      <c r="U93" s="52"/>
      <c r="V93" s="30"/>
      <c r="W93" s="52"/>
      <c r="X93" s="30"/>
      <c r="Y93" s="21"/>
      <c r="Z93" s="32">
        <v>-0.3000000000001819</v>
      </c>
      <c r="AB93" s="30">
        <v>0</v>
      </c>
      <c r="AC93" s="52"/>
      <c r="AD93" s="30"/>
      <c r="AE93" s="52"/>
      <c r="AF93" s="30"/>
      <c r="AG93" s="21"/>
      <c r="AH93" s="32">
        <v>-0.3000000000001819</v>
      </c>
    </row>
    <row r="94" spans="1:34" x14ac:dyDescent="0.3">
      <c r="A94" s="3" t="s">
        <v>77</v>
      </c>
      <c r="B94" s="32">
        <v>2000</v>
      </c>
      <c r="D94" s="30">
        <v>-2000</v>
      </c>
      <c r="E94" s="52"/>
      <c r="F94" s="30"/>
      <c r="G94" s="52"/>
      <c r="H94" s="30"/>
      <c r="J94" s="32"/>
      <c r="L94" s="30"/>
      <c r="M94" s="52"/>
      <c r="N94" s="30"/>
      <c r="O94" s="52"/>
      <c r="P94" s="30"/>
      <c r="Q94" s="21"/>
      <c r="R94" s="32"/>
      <c r="T94" s="30"/>
      <c r="U94" s="52"/>
      <c r="V94" s="30"/>
      <c r="W94" s="52"/>
      <c r="X94" s="30"/>
      <c r="Y94" s="21"/>
      <c r="Z94" s="32"/>
      <c r="AB94" s="30"/>
      <c r="AC94" s="52"/>
      <c r="AD94" s="30"/>
      <c r="AE94" s="52"/>
      <c r="AF94" s="30"/>
      <c r="AG94" s="21"/>
      <c r="AH94" s="32"/>
    </row>
    <row r="95" spans="1:34" x14ac:dyDescent="0.3">
      <c r="A95" s="3" t="s">
        <v>78</v>
      </c>
      <c r="B95" s="32">
        <v>342193</v>
      </c>
      <c r="D95" s="33">
        <v>20500</v>
      </c>
      <c r="E95" s="52"/>
      <c r="F95" s="30"/>
      <c r="G95" s="52"/>
      <c r="H95" s="30"/>
      <c r="J95" s="32">
        <v>362693</v>
      </c>
      <c r="L95" s="33">
        <v>14670.998529809993</v>
      </c>
      <c r="M95" s="52"/>
      <c r="N95" s="30"/>
      <c r="O95" s="52"/>
      <c r="P95" s="30"/>
      <c r="Q95" s="21"/>
      <c r="R95" s="32">
        <v>377363.99852980999</v>
      </c>
      <c r="S95" s="57"/>
      <c r="T95" s="33">
        <v>0</v>
      </c>
      <c r="U95" s="52"/>
      <c r="V95" s="30"/>
      <c r="W95" s="52"/>
      <c r="X95" s="30"/>
      <c r="Y95" s="21"/>
      <c r="Z95" s="32">
        <v>377363.99852980999</v>
      </c>
      <c r="AB95" s="33">
        <v>0</v>
      </c>
      <c r="AC95" s="52"/>
      <c r="AD95" s="30"/>
      <c r="AE95" s="52"/>
      <c r="AF95" s="30"/>
      <c r="AG95" s="21"/>
      <c r="AH95" s="32">
        <v>377363.99852980999</v>
      </c>
    </row>
    <row r="96" spans="1:34" x14ac:dyDescent="0.3">
      <c r="A96" s="3" t="s">
        <v>79</v>
      </c>
      <c r="B96" s="32"/>
      <c r="D96" s="33"/>
      <c r="E96" s="52"/>
      <c r="F96" s="30"/>
      <c r="G96" s="52"/>
      <c r="H96" s="30"/>
      <c r="J96" s="32">
        <f>912.642-52.83</f>
        <v>859.81200000000001</v>
      </c>
      <c r="L96" s="30">
        <f t="shared" ref="L96:L98" si="0">R96-J96</f>
        <v>1066.5509999999999</v>
      </c>
      <c r="M96" s="52"/>
      <c r="N96" s="30"/>
      <c r="O96" s="52"/>
      <c r="P96" s="30"/>
      <c r="Q96" s="21"/>
      <c r="R96" s="32">
        <v>1926.3630000000001</v>
      </c>
      <c r="S96" s="57"/>
      <c r="T96" s="30">
        <f t="shared" ref="T96:T98" si="1">Z96-R96</f>
        <v>0</v>
      </c>
      <c r="U96" s="52"/>
      <c r="V96" s="30"/>
      <c r="W96" s="52"/>
      <c r="X96" s="30"/>
      <c r="Y96" s="21"/>
      <c r="Z96" s="32">
        <v>1926.3630000000001</v>
      </c>
      <c r="AB96" s="30">
        <f>AH96-Z96</f>
        <v>-1926.3630000000001</v>
      </c>
      <c r="AC96" s="52"/>
      <c r="AD96" s="30"/>
      <c r="AE96" s="52"/>
      <c r="AF96" s="30"/>
      <c r="AG96" s="21"/>
      <c r="AH96" s="32"/>
    </row>
    <row r="97" spans="1:34" ht="15.75" customHeight="1" x14ac:dyDescent="0.3">
      <c r="A97" s="3" t="s">
        <v>80</v>
      </c>
      <c r="B97" s="32">
        <v>315</v>
      </c>
      <c r="D97" s="30">
        <v>-857</v>
      </c>
      <c r="E97" s="34"/>
      <c r="F97" s="30"/>
      <c r="G97" s="34"/>
      <c r="H97" s="30"/>
      <c r="J97" s="32">
        <v>-1454.6420000000001</v>
      </c>
      <c r="L97" s="30">
        <f t="shared" si="0"/>
        <v>0</v>
      </c>
      <c r="M97" s="34"/>
      <c r="N97" s="30"/>
      <c r="O97" s="34"/>
      <c r="P97" s="30"/>
      <c r="Q97" s="21"/>
      <c r="R97" s="32">
        <v>-1454.6420000000001</v>
      </c>
      <c r="T97" s="30">
        <f t="shared" si="1"/>
        <v>0</v>
      </c>
      <c r="U97" s="34"/>
      <c r="V97" s="30"/>
      <c r="W97" s="34"/>
      <c r="X97" s="30"/>
      <c r="Y97" s="21"/>
      <c r="Z97" s="32">
        <v>-1454.6420000000001</v>
      </c>
      <c r="AB97" s="30">
        <f t="shared" ref="AB97:AB98" si="2">AH97-Z97</f>
        <v>1454.6420000000001</v>
      </c>
      <c r="AC97" s="34"/>
      <c r="AD97" s="30"/>
      <c r="AE97" s="34"/>
      <c r="AF97" s="30"/>
      <c r="AG97" s="21"/>
      <c r="AH97" s="32">
        <v>0</v>
      </c>
    </row>
    <row r="98" spans="1:34" ht="26.25" hidden="1" customHeight="1" x14ac:dyDescent="0.3">
      <c r="A98" s="3" t="s">
        <v>81</v>
      </c>
      <c r="B98" s="32">
        <v>0</v>
      </c>
      <c r="D98" s="30"/>
      <c r="E98" s="34"/>
      <c r="F98" s="30"/>
      <c r="G98" s="34"/>
      <c r="H98" s="30"/>
      <c r="J98" s="32">
        <v>0</v>
      </c>
      <c r="L98" s="30">
        <f t="shared" si="0"/>
        <v>0</v>
      </c>
      <c r="M98" s="34"/>
      <c r="N98" s="30"/>
      <c r="O98" s="34"/>
      <c r="P98" s="30"/>
      <c r="Q98" s="21"/>
      <c r="R98" s="32">
        <v>0</v>
      </c>
      <c r="T98" s="30">
        <f t="shared" si="1"/>
        <v>0</v>
      </c>
      <c r="U98" s="34"/>
      <c r="V98" s="30"/>
      <c r="W98" s="34"/>
      <c r="X98" s="30"/>
      <c r="Y98" s="21"/>
      <c r="Z98" s="32">
        <v>0</v>
      </c>
      <c r="AB98" s="30">
        <f t="shared" si="2"/>
        <v>0</v>
      </c>
      <c r="AC98" s="34"/>
      <c r="AD98" s="30"/>
      <c r="AE98" s="34"/>
      <c r="AF98" s="30"/>
      <c r="AG98" s="21"/>
      <c r="AH98" s="32">
        <v>0</v>
      </c>
    </row>
    <row r="99" spans="1:34" ht="15.75" customHeight="1" x14ac:dyDescent="0.3">
      <c r="A99" s="3" t="s">
        <v>82</v>
      </c>
      <c r="B99" s="32">
        <v>130023.93448772262</v>
      </c>
      <c r="D99" s="30">
        <v>8145.0944927878008</v>
      </c>
      <c r="E99" s="34"/>
      <c r="F99" s="30"/>
      <c r="G99" s="34"/>
      <c r="H99" s="30"/>
      <c r="J99" s="32">
        <v>138221.859</v>
      </c>
      <c r="L99" s="30">
        <f>R99-J99</f>
        <v>3276.4940000000061</v>
      </c>
      <c r="M99" s="34"/>
      <c r="N99" s="30"/>
      <c r="O99" s="34"/>
      <c r="P99" s="30"/>
      <c r="Q99" s="21"/>
      <c r="R99" s="32">
        <v>141498.353</v>
      </c>
      <c r="T99" s="30">
        <f>Z99-R99</f>
        <v>3271.2129999999888</v>
      </c>
      <c r="U99" s="34"/>
      <c r="V99" s="30"/>
      <c r="W99" s="34"/>
      <c r="X99" s="30"/>
      <c r="Y99" s="21"/>
      <c r="Z99" s="32">
        <v>144769.56599999999</v>
      </c>
      <c r="AB99" s="30">
        <f>AH99-Z99</f>
        <v>4012.4180000000051</v>
      </c>
      <c r="AC99" s="34"/>
      <c r="AD99" s="30"/>
      <c r="AE99" s="34"/>
      <c r="AF99" s="30"/>
      <c r="AG99" s="21"/>
      <c r="AH99" s="32">
        <v>148781.984</v>
      </c>
    </row>
    <row r="100" spans="1:34" ht="15.75" customHeight="1" x14ac:dyDescent="0.3">
      <c r="B100" s="32"/>
      <c r="D100" s="30"/>
      <c r="E100" s="34"/>
      <c r="F100" s="30"/>
      <c r="G100" s="34"/>
      <c r="H100" s="30"/>
      <c r="J100" s="32"/>
      <c r="L100" s="30"/>
      <c r="M100" s="34"/>
      <c r="N100" s="30"/>
      <c r="O100" s="34"/>
      <c r="P100" s="30"/>
      <c r="Q100" s="21"/>
      <c r="R100" s="32"/>
      <c r="T100" s="30"/>
      <c r="U100" s="34"/>
      <c r="V100" s="30"/>
      <c r="W100" s="34"/>
      <c r="X100" s="30"/>
      <c r="Y100" s="21"/>
      <c r="Z100" s="32"/>
      <c r="AB100" s="30"/>
      <c r="AC100" s="34"/>
      <c r="AD100" s="30"/>
      <c r="AE100" s="34"/>
      <c r="AF100" s="30"/>
      <c r="AG100" s="21"/>
      <c r="AH100" s="32"/>
    </row>
    <row r="101" spans="1:34" ht="27.75" customHeight="1" thickBot="1" x14ac:dyDescent="0.35">
      <c r="A101" s="58" t="s">
        <v>83</v>
      </c>
      <c r="B101" s="54">
        <v>475951.63448772265</v>
      </c>
      <c r="D101" s="55">
        <v>25788.094492787801</v>
      </c>
      <c r="E101" s="30"/>
      <c r="F101" s="55">
        <v>-451</v>
      </c>
      <c r="G101" s="30"/>
      <c r="H101" s="55">
        <v>0</v>
      </c>
      <c r="I101" s="30"/>
      <c r="J101" s="54">
        <f>SUM(J92:J99)</f>
        <v>501288.72899999999</v>
      </c>
      <c r="L101" s="55">
        <f>SUM(L91:L99)</f>
        <v>18179.043529809998</v>
      </c>
      <c r="M101" s="30"/>
      <c r="N101" s="55">
        <v>0</v>
      </c>
      <c r="O101" s="30"/>
      <c r="P101" s="55">
        <v>0</v>
      </c>
      <c r="Q101" s="30"/>
      <c r="R101" s="54">
        <f>SUM(R91:R99)</f>
        <v>519467.77252981003</v>
      </c>
      <c r="T101" s="55">
        <f>SUM(T92:T99)</f>
        <v>3137.2129999999888</v>
      </c>
      <c r="U101" s="30"/>
      <c r="V101" s="55">
        <v>0</v>
      </c>
      <c r="W101" s="30"/>
      <c r="X101" s="55">
        <v>0</v>
      </c>
      <c r="Y101" s="30"/>
      <c r="Z101" s="54">
        <f>SUM(Z91:Z99)</f>
        <v>522604.98552981002</v>
      </c>
      <c r="AB101" s="55">
        <f>SUM(AB93:AB99)</f>
        <v>3540.6970000000051</v>
      </c>
      <c r="AC101" s="30"/>
      <c r="AD101" s="55">
        <v>0</v>
      </c>
      <c r="AE101" s="30"/>
      <c r="AF101" s="55">
        <v>0</v>
      </c>
      <c r="AG101" s="30"/>
      <c r="AH101" s="54">
        <f>SUM(AH91:AH99)</f>
        <v>526145.68252981</v>
      </c>
    </row>
    <row r="102" spans="1:34" ht="18.600000000000001" thickTop="1" thickBot="1" x14ac:dyDescent="0.35">
      <c r="B102" s="59"/>
      <c r="D102" s="42"/>
      <c r="F102" s="60"/>
      <c r="H102" s="42"/>
      <c r="J102" s="59"/>
      <c r="L102" s="42"/>
      <c r="M102" s="21"/>
      <c r="N102" s="60"/>
      <c r="O102" s="21"/>
      <c r="P102" s="42"/>
      <c r="Q102" s="21"/>
      <c r="R102" s="59"/>
      <c r="T102" s="42"/>
      <c r="U102" s="21"/>
      <c r="V102" s="60"/>
      <c r="W102" s="21"/>
      <c r="X102" s="42"/>
      <c r="Y102" s="21"/>
      <c r="Z102" s="59"/>
      <c r="AB102" s="42"/>
      <c r="AC102" s="21"/>
      <c r="AD102" s="60"/>
      <c r="AE102" s="21"/>
      <c r="AF102" s="42"/>
      <c r="AG102" s="21"/>
      <c r="AH102" s="59"/>
    </row>
    <row r="103" spans="1:34" x14ac:dyDescent="0.3">
      <c r="B103" s="43"/>
      <c r="J103" s="43"/>
      <c r="L103" s="21"/>
      <c r="M103" s="21"/>
      <c r="N103" s="21"/>
      <c r="O103" s="21"/>
      <c r="P103" s="21"/>
      <c r="Q103" s="21"/>
      <c r="R103" s="43"/>
      <c r="T103" s="21"/>
      <c r="U103" s="21"/>
      <c r="V103" s="21"/>
      <c r="W103" s="21"/>
      <c r="X103" s="21"/>
      <c r="Y103" s="21"/>
      <c r="Z103" s="43"/>
      <c r="AB103" s="21"/>
      <c r="AC103" s="21"/>
      <c r="AD103" s="21"/>
      <c r="AE103" s="21"/>
      <c r="AF103" s="21"/>
      <c r="AG103" s="21"/>
      <c r="AH103" s="43"/>
    </row>
    <row r="104" spans="1:34" x14ac:dyDescent="0.3">
      <c r="B104" s="43"/>
      <c r="J104" s="43"/>
      <c r="L104" s="21"/>
      <c r="M104" s="21"/>
      <c r="N104" s="21"/>
      <c r="O104" s="21"/>
      <c r="P104" s="21"/>
      <c r="Q104" s="21"/>
      <c r="R104" s="43"/>
      <c r="T104" s="21"/>
      <c r="U104" s="21"/>
      <c r="V104" s="21"/>
      <c r="W104" s="21"/>
      <c r="X104" s="21"/>
      <c r="Y104" s="21"/>
      <c r="Z104" s="43"/>
      <c r="AB104" s="21"/>
      <c r="AC104" s="21"/>
      <c r="AD104" s="21"/>
      <c r="AE104" s="21"/>
      <c r="AF104" s="21"/>
      <c r="AG104" s="21"/>
      <c r="AH104" s="43"/>
    </row>
    <row r="105" spans="1:34" ht="0.75" customHeight="1" thickBot="1" x14ac:dyDescent="0.35">
      <c r="B105" s="46"/>
      <c r="D105" s="47"/>
      <c r="F105" s="48"/>
      <c r="H105" s="47"/>
      <c r="J105" s="46"/>
      <c r="L105" s="47"/>
      <c r="M105" s="21"/>
      <c r="N105" s="48"/>
      <c r="O105" s="21"/>
      <c r="P105" s="47"/>
      <c r="Q105" s="21"/>
      <c r="R105" s="46"/>
      <c r="T105" s="47"/>
      <c r="U105" s="21"/>
      <c r="V105" s="48"/>
      <c r="W105" s="21"/>
      <c r="X105" s="47"/>
      <c r="Y105" s="21"/>
      <c r="Z105" s="46"/>
      <c r="AB105" s="47"/>
      <c r="AC105" s="21"/>
      <c r="AD105" s="48"/>
      <c r="AE105" s="21"/>
      <c r="AF105" s="47"/>
      <c r="AG105" s="21"/>
      <c r="AH105" s="46"/>
    </row>
    <row r="106" spans="1:34" ht="18" thickBot="1" x14ac:dyDescent="0.35">
      <c r="A106" s="58" t="s">
        <v>84</v>
      </c>
      <c r="B106" s="39">
        <v>0.23836227733409032</v>
      </c>
      <c r="D106" s="40"/>
      <c r="F106" s="40"/>
      <c r="H106" s="40"/>
      <c r="J106" s="39">
        <f>SUM(J89-J101)</f>
        <v>0.25637356139486656</v>
      </c>
      <c r="L106" s="40"/>
      <c r="M106" s="21"/>
      <c r="N106" s="40"/>
      <c r="O106" s="21"/>
      <c r="P106" s="40"/>
      <c r="Q106" s="21"/>
      <c r="R106" s="39">
        <f>R89-R101</f>
        <v>16564.783661402354</v>
      </c>
      <c r="T106" s="40"/>
      <c r="U106" s="21"/>
      <c r="V106" s="40"/>
      <c r="W106" s="21"/>
      <c r="X106" s="40"/>
      <c r="Y106" s="21"/>
      <c r="Z106" s="39">
        <f>SUM(Z89-Z101)</f>
        <v>20599.226129000832</v>
      </c>
      <c r="AB106" s="40">
        <v>0</v>
      </c>
      <c r="AC106" s="21"/>
      <c r="AD106" s="40"/>
      <c r="AE106" s="21"/>
      <c r="AF106" s="40"/>
      <c r="AG106" s="21"/>
      <c r="AH106" s="39">
        <f>SUM(AH89-AH101)</f>
        <v>23983.784117242205</v>
      </c>
    </row>
    <row r="107" spans="1:34" ht="28.5" customHeight="1" thickTop="1" x14ac:dyDescent="0.3">
      <c r="R107" s="61"/>
    </row>
    <row r="108" spans="1:34" hidden="1" x14ac:dyDescent="0.3"/>
    <row r="109" spans="1:34" hidden="1" x14ac:dyDescent="0.3"/>
    <row r="110" spans="1:34" hidden="1" x14ac:dyDescent="0.3"/>
    <row r="111" spans="1:34" hidden="1" x14ac:dyDescent="0.3">
      <c r="B111" s="62"/>
      <c r="J111" s="62"/>
    </row>
    <row r="112" spans="1:34" hidden="1" x14ac:dyDescent="0.3"/>
    <row r="113" spans="2:10" hidden="1" x14ac:dyDescent="0.3">
      <c r="B113" s="21">
        <v>472216.93448772264</v>
      </c>
      <c r="J113" s="21">
        <v>500862.02898051043</v>
      </c>
    </row>
    <row r="114" spans="2:10" hidden="1" x14ac:dyDescent="0.3"/>
    <row r="115" spans="2:10" hidden="1" x14ac:dyDescent="0.3">
      <c r="B115" s="21" t="e">
        <v>#REF!</v>
      </c>
      <c r="J115" s="21" t="e">
        <v>#REF!</v>
      </c>
    </row>
  </sheetData>
  <mergeCells count="1">
    <mergeCell ref="B3:AH3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316FCF5F64740A5B591D01EEC9D07" ma:contentTypeVersion="1" ma:contentTypeDescription="Create a new document." ma:contentTypeScope="" ma:versionID="a08b3e75a23c1d31ae00e5530fcf9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Expiration Policy</p:Name>
  <p:Description/>
  <p:Statement/>
  <p:PolicyItems>
    <p:PolicyItem featureId="Microsoft.Office.RecordsManagement.PolicyFeatures.Expiration">
      <p:Name>Expiration</p:Name>
      <p:Description>Automatic scheduling of content for processing, and expiry of content that has reached its due date.</p:Description>
      <p:CustomData>
        <data>
          <formula id="Microsoft.Office.RecordsManagement.PolicyFeatures.Expiration.Formula.BuiltIn">
            <number>7</number>
            <property>Last_x0020_Review_x0020_Date</property>
            <period>years</period>
          </formula>
          <action type="workflow" id="29766857-7566-4549-8640-e29807ee9d83"/>
        </data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SharedContentType xmlns="Microsoft.SharePoint.Taxonomy.ContentTypeSync" SourceId="09e6b2a5-9911-436b-be0b-29583905b62b" ContentTypeId="0x01010068B60D167112874C8E044AEAB4F4BD61" PreviousValue="false"/>
</file>

<file path=customXml/itemProps1.xml><?xml version="1.0" encoding="utf-8"?>
<ds:datastoreItem xmlns:ds="http://schemas.openxmlformats.org/officeDocument/2006/customXml" ds:itemID="{6F763732-F845-4AB9-AF3A-E8FF9F7D179E}"/>
</file>

<file path=customXml/itemProps2.xml><?xml version="1.0" encoding="utf-8"?>
<ds:datastoreItem xmlns:ds="http://schemas.openxmlformats.org/officeDocument/2006/customXml" ds:itemID="{13E7BDA6-6B55-4977-AA04-79D073F0116B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3554CB1B-14CD-4726-A62B-FB34355145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5D9AA6-9418-40CA-A994-AAEA35E3F329}">
  <ds:schemaRefs>
    <ds:schemaRef ds:uri="http://purl.org/dc/dcmitype/"/>
    <ds:schemaRef ds:uri="d142bec8-c6ab-42dc-ab70-d9b873e82c6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d3c16eda-20d9-46b9-bb1c-19fd57bcf5de"/>
  </ds:schemaRefs>
</ds:datastoreItem>
</file>

<file path=customXml/itemProps5.xml><?xml version="1.0" encoding="utf-8"?>
<ds:datastoreItem xmlns:ds="http://schemas.openxmlformats.org/officeDocument/2006/customXml" ds:itemID="{FDF87990-B934-4E5E-A68E-35C7943EF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</vt:lpstr>
    </vt:vector>
  </TitlesOfParts>
  <Company>West Yorkshire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5 - Appendix C Medium Term Financial Forecast</dc:title>
  <dc:creator>Haigh, Melissa</dc:creator>
  <cp:lastModifiedBy>Johnson, Katherine</cp:lastModifiedBy>
  <dcterms:created xsi:type="dcterms:W3CDTF">2021-01-27T13:28:22Z</dcterms:created>
  <dcterms:modified xsi:type="dcterms:W3CDTF">2021-01-28T11:21:38Z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9e5fe0-93b7-4e24-83b8-c0737a05597a_Enabled">
    <vt:lpwstr>true</vt:lpwstr>
  </property>
  <property fmtid="{D5CDD505-2E9C-101B-9397-08002B2CF9AE}" pid="3" name="MSIP_Label_159e5fe0-93b7-4e24-83b8-c0737a05597a_SetDate">
    <vt:lpwstr>2021-01-27T13:28:31Z</vt:lpwstr>
  </property>
  <property fmtid="{D5CDD505-2E9C-101B-9397-08002B2CF9AE}" pid="4" name="MSIP_Label_159e5fe0-93b7-4e24-83b8-c0737a05597a_Method">
    <vt:lpwstr>Standard</vt:lpwstr>
  </property>
  <property fmtid="{D5CDD505-2E9C-101B-9397-08002B2CF9AE}" pid="5" name="MSIP_Label_159e5fe0-93b7-4e24-83b8-c0737a05597a_Name">
    <vt:lpwstr>159e5fe0-93b7-4e24-83b8-c0737a05597a</vt:lpwstr>
  </property>
  <property fmtid="{D5CDD505-2E9C-101B-9397-08002B2CF9AE}" pid="6" name="MSIP_Label_159e5fe0-93b7-4e24-83b8-c0737a05597a_SiteId">
    <vt:lpwstr>681f7310-2191-469b-8ea0-f76b4a7f699f</vt:lpwstr>
  </property>
  <property fmtid="{D5CDD505-2E9C-101B-9397-08002B2CF9AE}" pid="7" name="MSIP_Label_159e5fe0-93b7-4e24-83b8-c0737a05597a_ActionId">
    <vt:lpwstr>1e7cb86e-e885-4020-a89f-1a22e73f3b93</vt:lpwstr>
  </property>
  <property fmtid="{D5CDD505-2E9C-101B-9397-08002B2CF9AE}" pid="8" name="MSIP_Label_159e5fe0-93b7-4e24-83b8-c0737a05597a_ContentBits">
    <vt:lpwstr>0</vt:lpwstr>
  </property>
  <property fmtid="{D5CDD505-2E9C-101B-9397-08002B2CF9AE}" pid="9" name="ContentTypeId">
    <vt:lpwstr>0x0101002E9316FCF5F64740A5B591D01EEC9D07</vt:lpwstr>
  </property>
  <property fmtid="{D5CDD505-2E9C-101B-9397-08002B2CF9AE}" pid="10" name="Classification">
    <vt:lpwstr>2;#Management|2f328fdf-4012-4633-b57f-77c080772ec5</vt:lpwstr>
  </property>
  <property fmtid="{D5CDD505-2E9C-101B-9397-08002B2CF9AE}" pid="11" name="Team">
    <vt:lpwstr>1;#Communications, Customers and Policy|97f9085f-dd14-4d27-9268-46f2c30a0615</vt:lpwstr>
  </property>
</Properties>
</file>